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45" windowWidth="13335" windowHeight="11760"/>
  </bookViews>
  <sheets>
    <sheet name="Sheet1" sheetId="1" r:id="rId1"/>
    <sheet name="Sheet2" sheetId="2" r:id="rId2"/>
    <sheet name="Sheet3" sheetId="3" r:id="rId3"/>
  </sheets>
  <definedNames>
    <definedName name="_xlnm._FilterDatabase" localSheetId="0" hidden="1">Sheet1!$A$1:$FU$176</definedName>
    <definedName name="export__30" localSheetId="0">Sheet1!$A$1:$FU$5</definedName>
  </definedNames>
  <calcPr calcId="145621"/>
</workbook>
</file>

<file path=xl/calcChain.xml><?xml version="1.0" encoding="utf-8"?>
<calcChain xmlns="http://schemas.openxmlformats.org/spreadsheetml/2006/main">
  <c r="P71" i="1" l="1"/>
  <c r="P73" i="1"/>
  <c r="P72" i="1"/>
  <c r="P64" i="1"/>
  <c r="P62" i="1"/>
  <c r="P70" i="1"/>
  <c r="P69" i="1"/>
  <c r="P20" i="1"/>
  <c r="P7" i="1"/>
  <c r="P49" i="1"/>
  <c r="P47" i="1"/>
  <c r="P48" i="1"/>
  <c r="P98" i="1"/>
  <c r="P175" i="1"/>
  <c r="P176" i="1"/>
  <c r="P174" i="1"/>
  <c r="P85" i="1"/>
  <c r="P63" i="1"/>
  <c r="P172" i="1"/>
  <c r="P173" i="1"/>
  <c r="P171" i="1"/>
  <c r="P38" i="1"/>
  <c r="P12" i="1"/>
  <c r="P169" i="1"/>
  <c r="P170" i="1"/>
  <c r="P168" i="1"/>
  <c r="P82" i="1"/>
  <c r="P81" i="1"/>
  <c r="P121" i="1"/>
  <c r="P120" i="1"/>
  <c r="P119" i="1"/>
  <c r="P93" i="1"/>
  <c r="P78" i="1"/>
  <c r="P77" i="1"/>
  <c r="P40" i="1"/>
  <c r="P39" i="1"/>
  <c r="P50" i="1"/>
  <c r="P53" i="1"/>
  <c r="P161" i="1"/>
  <c r="P160" i="1"/>
  <c r="P159" i="1"/>
  <c r="P92" i="1"/>
  <c r="P80" i="1"/>
  <c r="P79" i="1"/>
  <c r="P54" i="1"/>
  <c r="P167" i="1"/>
  <c r="P166" i="1"/>
  <c r="P165" i="1"/>
  <c r="P103" i="1"/>
  <c r="P96" i="1"/>
  <c r="P41" i="1"/>
  <c r="P33" i="1"/>
  <c r="P19" i="1"/>
  <c r="P31" i="1"/>
  <c r="P91" i="1"/>
  <c r="P158" i="1"/>
  <c r="P157" i="1"/>
  <c r="P156" i="1"/>
  <c r="P45" i="1"/>
  <c r="P43" i="1"/>
  <c r="P42" i="1"/>
  <c r="P58" i="1"/>
  <c r="P23" i="1"/>
  <c r="P22" i="1"/>
  <c r="P17" i="1"/>
  <c r="P126" i="1"/>
  <c r="P125" i="1"/>
  <c r="P124" i="1"/>
  <c r="P123" i="1"/>
  <c r="P122" i="1"/>
  <c r="P102" i="1"/>
  <c r="P164" i="1"/>
  <c r="P163" i="1"/>
  <c r="P162" i="1"/>
  <c r="P155" i="1"/>
  <c r="P154" i="1"/>
  <c r="P153" i="1"/>
  <c r="P95" i="1"/>
  <c r="P90" i="1"/>
  <c r="P34" i="1"/>
  <c r="P27" i="1"/>
  <c r="P18" i="1"/>
  <c r="P76" i="1"/>
  <c r="P75" i="1"/>
  <c r="P25" i="1"/>
  <c r="P24" i="1"/>
  <c r="P21" i="1"/>
  <c r="P89" i="1"/>
  <c r="P74" i="1"/>
  <c r="P61" i="1"/>
  <c r="P152" i="1"/>
  <c r="P151" i="1"/>
  <c r="P150" i="1"/>
  <c r="P129" i="1"/>
  <c r="P128" i="1"/>
  <c r="P127" i="1"/>
  <c r="P101" i="1"/>
  <c r="P100" i="1"/>
  <c r="P99" i="1"/>
  <c r="P118" i="1"/>
  <c r="P117" i="1"/>
  <c r="P116" i="1"/>
  <c r="P115" i="1"/>
  <c r="P88" i="1"/>
  <c r="P149" i="1"/>
  <c r="P148" i="1"/>
  <c r="P147" i="1"/>
  <c r="P94" i="1"/>
  <c r="P30" i="1"/>
  <c r="P143" i="1"/>
  <c r="P142" i="1"/>
  <c r="P141" i="1"/>
  <c r="P109" i="1"/>
  <c r="P108" i="1"/>
  <c r="P107" i="1"/>
  <c r="P106" i="1"/>
  <c r="P86" i="1"/>
  <c r="P60" i="1"/>
  <c r="P146" i="1"/>
  <c r="P145" i="1"/>
  <c r="P144" i="1"/>
  <c r="P67" i="1"/>
  <c r="P66" i="1"/>
  <c r="P35" i="1"/>
  <c r="P26" i="1"/>
  <c r="P13" i="1"/>
  <c r="P137" i="1"/>
  <c r="P136" i="1"/>
  <c r="P135" i="1"/>
  <c r="P9" i="1"/>
  <c r="P140" i="1"/>
  <c r="P139" i="1"/>
  <c r="P138" i="1"/>
  <c r="P114" i="1"/>
  <c r="P113" i="1"/>
  <c r="P112" i="1"/>
  <c r="P111" i="1"/>
  <c r="P110" i="1"/>
  <c r="P29" i="1"/>
  <c r="P134" i="1"/>
  <c r="P133" i="1"/>
  <c r="P132" i="1"/>
  <c r="P131" i="1"/>
  <c r="P130" i="1"/>
  <c r="P28" i="1"/>
  <c r="P36" i="1"/>
  <c r="P8" i="1"/>
  <c r="P11" i="1"/>
  <c r="P10" i="1"/>
  <c r="P14" i="1"/>
  <c r="P105" i="1" l="1"/>
  <c r="P104" i="1"/>
  <c r="P97" i="1"/>
  <c r="P87" i="1"/>
  <c r="P84" i="1"/>
  <c r="P83" i="1"/>
  <c r="P68" i="1"/>
  <c r="P65" i="1" l="1"/>
  <c r="P59" i="1" l="1"/>
  <c r="P57" i="1"/>
  <c r="P56" i="1"/>
  <c r="P55" i="1"/>
  <c r="P52" i="1"/>
  <c r="P51" i="1"/>
  <c r="P46" i="1"/>
  <c r="P44" i="1"/>
  <c r="P37" i="1" l="1"/>
  <c r="P32" i="1" l="1"/>
  <c r="P16" i="1"/>
  <c r="P15" i="1"/>
  <c r="P3" i="1"/>
  <c r="P4" i="1"/>
  <c r="P5" i="1"/>
  <c r="P6" i="1"/>
  <c r="P2" i="1"/>
</calcChain>
</file>

<file path=xl/connections.xml><?xml version="1.0" encoding="utf-8"?>
<connections xmlns="http://schemas.openxmlformats.org/spreadsheetml/2006/main">
  <connection id="1" name="export (30)" type="6" refreshedVersion="3" background="1" saveData="1">
    <textPr codePage="65001" sourceFile="C:\Users\User\Downloads\export (30).csv" decimal="," thousands=" " qualifier="singleQuote">
      <textFields count="173">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<sst xmlns="http://schemas.openxmlformats.org/spreadsheetml/2006/main" count="3981" uniqueCount="904">
  <si>
    <t>Kategorija</t>
  </si>
  <si>
    <t>Grupa</t>
  </si>
  <si>
    <t>Apakšgrupa</t>
  </si>
  <si>
    <t>Preces nosaukums 1</t>
  </si>
  <si>
    <t>Kods 1</t>
  </si>
  <si>
    <t>Kods 2</t>
  </si>
  <si>
    <t>Kods 3</t>
  </si>
  <si>
    <t>Kods 4</t>
  </si>
  <si>
    <t>Kods 5</t>
  </si>
  <si>
    <t>Bar-code</t>
  </si>
  <si>
    <t>Ražotājs</t>
  </si>
  <si>
    <t>Ražotājs (dropdown)</t>
  </si>
  <si>
    <t>Preces garantija (mēneši)</t>
  </si>
  <si>
    <t>Preces mērvienība</t>
  </si>
  <si>
    <t>Peļņas % vai cena (bez PVN) (P/C)</t>
  </si>
  <si>
    <t>Preces pārdošanas cena (bez PVN)</t>
  </si>
  <si>
    <t>Akcijas atlaide %</t>
  </si>
  <si>
    <t>Ir akcija? (T/F)</t>
  </si>
  <si>
    <t>Redzama internet veikalā (T/F)</t>
  </si>
  <si>
    <t>Redzama internet veikalā 2</t>
  </si>
  <si>
    <t>Redzama internet veikalā 3</t>
  </si>
  <si>
    <t>Redzama internet veikalā 4</t>
  </si>
  <si>
    <t>Preces apraksts</t>
  </si>
  <si>
    <t>Garums</t>
  </si>
  <si>
    <t>Platums</t>
  </si>
  <si>
    <t>Augstums</t>
  </si>
  <si>
    <t>Preces svars</t>
  </si>
  <si>
    <t>Sērijas nr. (T/F)</t>
  </si>
  <si>
    <t>Redzams klienta XML (T/F)</t>
  </si>
  <si>
    <t>Piegādātājs 1</t>
  </si>
  <si>
    <t>Piegādātājs 2</t>
  </si>
  <si>
    <t>Piegādātājs 3</t>
  </si>
  <si>
    <t>Piegādātājs 4</t>
  </si>
  <si>
    <t>Piegādātājs 5</t>
  </si>
  <si>
    <t>Alternatīvās apakšgrupas</t>
  </si>
  <si>
    <t>Centrālā noliktava (min)</t>
  </si>
  <si>
    <t>Centrālā noliktava (step)</t>
  </si>
  <si>
    <t>Veikals - Rīga, Maskavas (min)</t>
  </si>
  <si>
    <t>Veikals - Rīga, Maskavas (step)</t>
  </si>
  <si>
    <t>Veikals - Rīga, Duntes (min)</t>
  </si>
  <si>
    <t>Veikals - Rīga, Duntes (step)</t>
  </si>
  <si>
    <t>Maskavas serv. pašliet. (min)</t>
  </si>
  <si>
    <t>Maskavas serv. pašliet. (step)</t>
  </si>
  <si>
    <t>Maskavas veikals, nav (min)</t>
  </si>
  <si>
    <t>Maskavas veikals, nav (step)</t>
  </si>
  <si>
    <t>Defektīvās preces (min)</t>
  </si>
  <si>
    <t>Defektīvās preces (step)</t>
  </si>
  <si>
    <t>Noma (min)</t>
  </si>
  <si>
    <t>Noma (step)</t>
  </si>
  <si>
    <t>Andrejs (min)</t>
  </si>
  <si>
    <t>Andrejs (step)</t>
  </si>
  <si>
    <t>Duntes serv. pašliet. (min)</t>
  </si>
  <si>
    <t>Duntes serv. pašliet. (step)</t>
  </si>
  <si>
    <t>Duntes veikals, nav (min)</t>
  </si>
  <si>
    <t>Duntes veikals, nav (step)</t>
  </si>
  <si>
    <t>Centrālā noliktava, nav (min)</t>
  </si>
  <si>
    <t>Centrālā noliktava, nav (step)</t>
  </si>
  <si>
    <t>Serviss - Maskavas tirdz. (min)</t>
  </si>
  <si>
    <t>Serviss - Maskavas tirdz. (step)</t>
  </si>
  <si>
    <t>Serviss - Duntes tirdz. (min)</t>
  </si>
  <si>
    <t>Serviss - Duntes tirdz. (step)</t>
  </si>
  <si>
    <t>Duntes veik. pašliet. (min)</t>
  </si>
  <si>
    <t>Duntes veik. pašliet. (step)</t>
  </si>
  <si>
    <t>Maskavas veik. pašliet. (min)</t>
  </si>
  <si>
    <t>Maskavas veik. pašliet. (step)</t>
  </si>
  <si>
    <t>Interneta veikals (min)</t>
  </si>
  <si>
    <t>Interneta veikals (step)</t>
  </si>
  <si>
    <t>Serviss - Kirills Hamandi (min)</t>
  </si>
  <si>
    <t>Serviss - Kirills Hamandi (step)</t>
  </si>
  <si>
    <t>Noliktava (min)</t>
  </si>
  <si>
    <t>Noliktava (step)</t>
  </si>
  <si>
    <t>all_pamatkrasa</t>
  </si>
  <si>
    <t>v_dst</t>
  </si>
  <si>
    <t>v_dsrt</t>
  </si>
  <si>
    <t>zs_slepju_tips</t>
  </si>
  <si>
    <t>v_vss</t>
  </si>
  <si>
    <t>v_pri</t>
  </si>
  <si>
    <t>all_materials</t>
  </si>
  <si>
    <t>all_garums</t>
  </si>
  <si>
    <t>all_diametrs</t>
  </si>
  <si>
    <t>v_vstips</t>
  </si>
  <si>
    <t>v_vgtips</t>
  </si>
  <si>
    <t>all_btips</t>
  </si>
  <si>
    <t>all_bstandarts</t>
  </si>
  <si>
    <t>v_gbi</t>
  </si>
  <si>
    <t>v_gbs</t>
  </si>
  <si>
    <t>v_vtsv</t>
  </si>
  <si>
    <t>v_cvp</t>
  </si>
  <si>
    <t>all_tilpums</t>
  </si>
  <si>
    <t>v_pivn</t>
  </si>
  <si>
    <t>v_termopudele</t>
  </si>
  <si>
    <t>v_ktrositem</t>
  </si>
  <si>
    <t>v_ktapvalkiem</t>
  </si>
  <si>
    <t>v_dsstandarts</t>
  </si>
  <si>
    <t>v_bdri</t>
  </si>
  <si>
    <t>v_kbparedzets</t>
  </si>
  <si>
    <t>v_prieksa_aizmugure</t>
  </si>
  <si>
    <t>v_atrumu_skaits</t>
  </si>
  <si>
    <t>v_pedalutips</t>
  </si>
  <si>
    <t>all_izmers</t>
  </si>
  <si>
    <t>all_sezona</t>
  </si>
  <si>
    <t>all_dzimums</t>
  </si>
  <si>
    <t>all_pieauguso_bernu</t>
  </si>
  <si>
    <t>v_vctips</t>
  </si>
  <si>
    <t>v_vcspilventini</t>
  </si>
  <si>
    <t>v_ar_lencem</t>
  </si>
  <si>
    <t>v_ar_pamperi</t>
  </si>
  <si>
    <t>v_kompresijas_zekes</t>
  </si>
  <si>
    <t>v_izsas_garas</t>
  </si>
  <si>
    <t>v_gps_atbalsts</t>
  </si>
  <si>
    <t>v_ar_vadu_bezvadu</t>
  </si>
  <si>
    <t>v_kadences_sensors</t>
  </si>
  <si>
    <t>v_kadam_velosipedam</t>
  </si>
  <si>
    <t>all_labais_kreisais</t>
  </si>
  <si>
    <t>v_parsledzeja_roktura_tips</t>
  </si>
  <si>
    <t>v_lockout</t>
  </si>
  <si>
    <t>v_amortizators</t>
  </si>
  <si>
    <t>v_trosite_augsas_apaksas</t>
  </si>
  <si>
    <t>all_augstums</t>
  </si>
  <si>
    <t>v_ergonomisks</t>
  </si>
  <si>
    <t>v_kodeta_josta</t>
  </si>
  <si>
    <t>v_velokiveres_tips</t>
  </si>
  <si>
    <t>v_shimano_grupa</t>
  </si>
  <si>
    <t>v_spieku_skaits</t>
  </si>
  <si>
    <t>v_rumbas_tips</t>
  </si>
  <si>
    <t>all_max_noslodze</t>
  </si>
  <si>
    <t>all_novietojums</t>
  </si>
  <si>
    <t>v_uzladejams_usb</t>
  </si>
  <si>
    <t>v_sasledzeja_tips</t>
  </si>
  <si>
    <t>v_ellas_smervielas</t>
  </si>
  <si>
    <t>v_vpt</t>
  </si>
  <si>
    <t>v_max_spiediens</t>
  </si>
  <si>
    <t>v_ekscentrs</t>
  </si>
  <si>
    <t>v_pkg</t>
  </si>
  <si>
    <t>v_vkt</t>
  </si>
  <si>
    <t>v_mainams_lenkis</t>
  </si>
  <si>
    <t>v_ds_diametrs</t>
  </si>
  <si>
    <t>v_vrt</t>
  </si>
  <si>
    <t>v_veids</t>
  </si>
  <si>
    <t>v_vgarums</t>
  </si>
  <si>
    <t>v_brivrumba_kasete</t>
  </si>
  <si>
    <t>all_vecums</t>
  </si>
  <si>
    <t>all_augums</t>
  </si>
  <si>
    <t>v_vibremzes</t>
  </si>
  <si>
    <t>all_platums</t>
  </si>
  <si>
    <t>v_zobrata_zobu_skaits</t>
  </si>
  <si>
    <t>v_pulsfunkcija</t>
  </si>
  <si>
    <t>v_vkminplmil</t>
  </si>
  <si>
    <t>v_vkmaxplmil</t>
  </si>
  <si>
    <t>v_vkminplcol</t>
  </si>
  <si>
    <t>v_vkmaxplcol</t>
  </si>
  <si>
    <t>v_apsv</t>
  </si>
  <si>
    <t>zs_slepju_pamatnes_tips</t>
  </si>
  <si>
    <t>all_stiprinajuma_standarts</t>
  </si>
  <si>
    <t>all_pielietojums</t>
  </si>
  <si>
    <t>all_serde</t>
  </si>
  <si>
    <t>all_virsmas_tips</t>
  </si>
  <si>
    <t>all_forma</t>
  </si>
  <si>
    <t>all_sanu_mala</t>
  </si>
  <si>
    <t>all_pieg-gaisa-temp</t>
  </si>
  <si>
    <t>zs_piem-sniega-temp</t>
  </si>
  <si>
    <t>all_biezums</t>
  </si>
  <si>
    <t>b_kimono_tips</t>
  </si>
  <si>
    <t>t_gmtips</t>
  </si>
  <si>
    <t>all_siltinajums</t>
  </si>
  <si>
    <t>t_teltips</t>
  </si>
  <si>
    <t>all_vietu_skaits</t>
  </si>
  <si>
    <t>all_mitrumizturiba</t>
  </si>
  <si>
    <t>all_arejais_materials</t>
  </si>
  <si>
    <t>all_ieksejais_materials</t>
  </si>
  <si>
    <t>all_gridas_materials</t>
  </si>
  <si>
    <t>all_komtemperatura</t>
  </si>
  <si>
    <t>all_tips</t>
  </si>
  <si>
    <t>Tūrisma inventārs</t>
  </si>
  <si>
    <t>GANK20603</t>
  </si>
  <si>
    <t>gab.</t>
  </si>
  <si>
    <t>F</t>
  </si>
  <si>
    <t>GANDRS SIA</t>
  </si>
  <si>
    <t>Cenu līmenis Lielie vairumnieki - Velo</t>
  </si>
  <si>
    <t>Cenu līmenis BudoShop - Treneri</t>
  </si>
  <si>
    <t>Cenu līmenis Mazie vairumnieki - Velo</t>
  </si>
  <si>
    <t>Cenu līmenis Interneta veikali</t>
  </si>
  <si>
    <t>C</t>
  </si>
  <si>
    <t>GANK20601</t>
  </si>
  <si>
    <t>GANK20602</t>
  </si>
  <si>
    <t>K20604</t>
  </si>
  <si>
    <t>GANK20604</t>
  </si>
  <si>
    <t>GANK20605</t>
  </si>
  <si>
    <t>K20601</t>
  </si>
  <si>
    <t>K20602</t>
  </si>
  <si>
    <t>K20603</t>
  </si>
  <si>
    <t>K20605</t>
  </si>
  <si>
    <t>Ūdens drošie maisi un iepakojumi</t>
  </si>
  <si>
    <t>Ūdens drošie maisi, iepakojumi un to piederumi</t>
  </si>
  <si>
    <t>ORTLIEB</t>
  </si>
  <si>
    <t>T</t>
  </si>
  <si>
    <t>oranža</t>
  </si>
  <si>
    <t>pelēka</t>
  </si>
  <si>
    <t>zaļa</t>
  </si>
  <si>
    <t>zila</t>
  </si>
  <si>
    <t>PS 10 - Neilons, PU pārklājums</t>
  </si>
  <si>
    <t>26.5</t>
  </si>
  <si>
    <t>83.2</t>
  </si>
  <si>
    <t>42</t>
  </si>
  <si>
    <t>Maisi</t>
  </si>
  <si>
    <t>22L</t>
  </si>
  <si>
    <t>Ūdensdrošais maiss/soma Ortlieb X-Plorer 35 L sarkana</t>
  </si>
  <si>
    <t>GANR17201</t>
  </si>
  <si>
    <t>R17201</t>
  </si>
  <si>
    <t>Ūdensdrošs (IP64) maiss/mugursoma ekspedīcijām vai gariem ceļojumiem. Tam piemīt liela mehāniskā izturība. Maisam ir iestrādāts rokturis, cilpa nostiprināšanai un plecu siksnas ērtākai pārvietošanai, lai to varētu izmantot kā mugursomu. Kompakti sarullējams, kad tukšs.</t>
  </si>
  <si>
    <t>sarkana</t>
  </si>
  <si>
    <t>PD620/PS620C</t>
  </si>
  <si>
    <t>27</t>
  </si>
  <si>
    <t>35L</t>
  </si>
  <si>
    <t>83</t>
  </si>
  <si>
    <t>GANF1420</t>
  </si>
  <si>
    <t>F1420</t>
  </si>
  <si>
    <t>Ūdens drošo iepakojumu aksesuāri</t>
  </si>
  <si>
    <t>Stiprinājuma komplekts, kas paredzēts Ortlieb Safe-it ūdens un putekļu drošā iepakojuma nostiprināšanai uz Ultimate velosomas augšdaļas (vāka). Piemērots Safe-it iepakojumam izmērā no S līdz XXL.Saderīgs ar visiem Ultimate modeļiem (izņemot Ultimate Compact). Komplektā 4 stiprinājuma āķi, aprīkoti ar elastīgu auklu.</t>
  </si>
  <si>
    <t>Piederumi</t>
  </si>
  <si>
    <t>GANF1453</t>
  </si>
  <si>
    <t>F1453</t>
  </si>
  <si>
    <t>Rotējošs un viegli lietojams stūres stiprinājums, kas paredzēts Ortlieb Smartphone-Case (D2601) stiprināšanai uz stūres vai stūres iznesuma (ar diametru līdz 34.9 mm).</t>
  </si>
  <si>
    <t>GAN901</t>
  </si>
  <si>
    <t>AQUAPAC</t>
  </si>
  <si>
    <t>GAN900</t>
  </si>
  <si>
    <t>Ūdensdroši un gaisu necaurlaidoši ielāpi, kas, piedzīvojumu laikā, ļaus ērti un ātri salabot ne vien pārdurtu vai sagrieztu Aquapac ūdensdrošo iepakojumu, bet arī telti, nojumes, ūdensdrošo ekipējumu u.c. Tie acumirklī cieši noslēdz un izolē vīles, plīsumus un caurumus, tie novērš plīsušu vietu tālāku izplešanos un darbojas kā abrazīvi izturīgs aizsargs vietās, kas pakļautas lielam nolietojumam. Lietošana: Notīriet un izžāvējiet bojāto vietu, izgrieziet ielāpu nepieciešamajā izmērā un piespiežot nogludiniet pār bojāto vietu. Ja nepieciešams, atkārtojiet šo darbību arī no iekšpuses. Unikālie kompozītmateriāli stiepjas un atjaunojas, absorbējot spēku, kas parastiem labošanas līdzekļiem izraisa neveiksmi. &lt;/br&gt;&lt;/br&gt;Perfekti piemērots: brezentam (canvas), neoprēnam, neilonam, PU, gumijai, TPU. &lt;/br&gt;NAV piemērots: PVZ, vinilam. Izmēri: 100 mm x 155 mm x 2 mm.&lt;/br&gt;Ūdensizturība: IPX8 - pasargā no ūdens gara perioda iemērkšanā zem spiediena (piemērots iemērkšanai uz periodu 30 minūtes 5 metru dziļumā).</t>
  </si>
  <si>
    <t>Ūdensdroši un gaisu necaurlaidoši caurspīdīgi ielāpi, kas, piedzīvojumu laikā, ļaus ērti un ātri salabot ne vien pārdurtu vai sagrieztu Aquapac ūdensdrošo iepakojumu, bet arī telti, nojumes, ūdensdrošo ekipējumu u.c. Tie acumirklī cieši noslēdz un izolē vīles, plīsumus un caurumus, tie novērš plīsušu vietu tālāku izplešanos un darbojas kā abrazīvi izturīgs aizsargs vietās, kas pakļautas lielam nolietojumam. Lietošana: Notīriet un izžāvējiet bojāto vietu, izgrieziet ielāpu nepieciešamajā izmērā un piespiežot nogludiniet pār bojāto vietu. Ja nepieciešams, atkārtojiet šo darbību arī no iekšpuses. Unikālie kompozītmateriāli stiepjas un atjaunojas, absorbējot spēku, kas parastiem labošanas līdzekļiem izraisa neveiksmi. &lt;/br&gt;PIEMĒROTS: PVC un vinila materiāliem.&lt;/br&gt;NAV piemērots: brezentam (canvas), neoprēnam, neilonam, PU, gumijai, TPU.&lt;/br&gt;Izmēri: 35 mm x 35 mm.&lt;/br&gt;Ūdensizturība: IPX8 - pasargā no ūdens gara perioda iemērkšanā zem spiediena (piemērots iemērkšanai uz periodu 30 minūtes 5 metru dziļumā).</t>
  </si>
  <si>
    <t>Austiņas Aquapac 100% Waterproof (W)</t>
  </si>
  <si>
    <t>GAN919</t>
  </si>
  <si>
    <t>Funkcionālas, pilnībā zem ūdens iegremdējamas mūzikas atskaņošanas austiņas. Tās ideāli piemērotas dažādām brīvdabas aktivitātēm - sērfošanai, laivu braucieniem, snorkelēšanai u.c. Tās ļaus tev baudīt mūziku vienmēr un jebkādos laikapstākļos - pat zem ūdens! Komplektā iekļauti 3 dažāda izmēra silikona ausu ieliktņi, lai nodrošinātu pielāgojamību dažāda izmēra ausu kanāliem. Paredzētas lietošanai ar Aquapack 518 MP3 Case iepakojumu, taču darbosies arī ar jebkuru citu iPod, iPhone vai citu MP3 atskaņotāju iepakojumu ar standarta 3.5 mm austiņu kontaktligzdu. Silikona materiāla `ausu cilpām`, lai noturētu austiņas nepieciešamajā pozīcijā. &lt;/br&gt;Frekvenču raksturlīkne: 19Hz - 20KHz. Pilnā pretestība: 32 omi. Audio spiediena līmenis: 100db (1kHz/1Vrms). Ūdensizturība: IPX8 - pasargā no ūdens gara perioda iemērkšanā zem spiediena (piemērots iemērkšanai uz periodu 30 minūtes 5 metru dziļumā). &lt;/br&gt;&lt;/br&gt;BRĪDINĀJUMS!: Lai gan ūdensizturība pārbaudīta 10 m (30ft) dziļumā, austiņas nevajadzētu lietot par 3 m (10ft) lielākā dziļumā, kur spiediens var izraisīt dzirdes bojājumus.&lt;/br&gt;Izmēri: 120 x 165 x 40 mm.</t>
  </si>
  <si>
    <t>GANN4201</t>
  </si>
  <si>
    <t>N4201</t>
  </si>
  <si>
    <t xml:space="preserve">Ūdens caurule, kas piemērota ORTLIEB Water Bag, Water Belt „PET“ pudeļu transformēšanai par dzeršanas sistēmu. Lieliski piemērota jebkurām brīvdabas aktivitātēm. To ir pavisam viegli lietot - vienkārši noņemiet ventili, ielieciet cauruli ūdens rezervuārā un uzskrūvējiet ventili atpakaļ. 85.09 cm garā caurule aprīkota ar bloķējamu iemuti, ko iespējams noņemt, un skrūvējamu korķi.
</t>
  </si>
  <si>
    <t>N30</t>
  </si>
  <si>
    <t>GANN30</t>
  </si>
  <si>
    <t>Ventilis Ortlieb Shower Valve melns (W)</t>
  </si>
  <si>
    <t>Aizdare (ventilis) Ortlieb ūdens rezervuāram.</t>
  </si>
  <si>
    <t>melna</t>
  </si>
  <si>
    <t>GANN24</t>
  </si>
  <si>
    <t>N24</t>
  </si>
  <si>
    <t>GANN46</t>
  </si>
  <si>
    <t>N46</t>
  </si>
  <si>
    <t xml:space="preserve"> </t>
  </si>
  <si>
    <t>PS17L</t>
  </si>
  <si>
    <t>25</t>
  </si>
  <si>
    <t>4L</t>
  </si>
  <si>
    <t>38</t>
  </si>
  <si>
    <t>GANN26</t>
  </si>
  <si>
    <t>N26</t>
  </si>
  <si>
    <t>36</t>
  </si>
  <si>
    <t>44</t>
  </si>
  <si>
    <t>10L</t>
  </si>
  <si>
    <t>GANN12B</t>
  </si>
  <si>
    <t>N12B</t>
  </si>
  <si>
    <t>PD620</t>
  </si>
  <si>
    <t>28</t>
  </si>
  <si>
    <t>14</t>
  </si>
  <si>
    <t>GANN120</t>
  </si>
  <si>
    <t>N120</t>
  </si>
  <si>
    <t>30</t>
  </si>
  <si>
    <t>20L</t>
  </si>
  <si>
    <t>GANN200</t>
  </si>
  <si>
    <t>N200</t>
  </si>
  <si>
    <t>Salokāms konteiners, kas paredzēts mitra vai netīra ekipējuma transportēšanai, iepirkumiem u.c. To ir ērti ielikt automašīnas bagāžniekā, tas ir stabils, izturīgs un viegli tīrāms. Aprīkots ar lencēm nešanai,izgatavots no ūdensnecaurlaidīga un abrazīvi izturīga PD620 poliestera materiāla ar PVC pārklājumu.&lt;/br&gt;&lt;/br&gt;Piezīme:&lt;/br&gt;Nav paredzēts šķidrumu transportēšanai.</t>
  </si>
  <si>
    <t>62</t>
  </si>
  <si>
    <t>50L</t>
  </si>
  <si>
    <t>20</t>
  </si>
  <si>
    <t>GAND09S</t>
  </si>
  <si>
    <t>D09S</t>
  </si>
  <si>
    <t>Money belt - ērta, ūdensizturīga jostas somiņa, kas lieliski piemērota ceļojumiem un dažādām brīvdabas aktivitātēm.Somiņai ir ērti pielāgojama josta (līdz 105 cm) ar klipsējamu sprādzi.Tā pārklāta ar PU pārklājumu un nēsājot atrodas tuvu ķermenim - nauda un svarīgākie dokumenti būs sausumā un drošībā.</t>
  </si>
  <si>
    <t>PS 17 - neilons ar PU (Polyurethane) apstrādi</t>
  </si>
  <si>
    <t>11</t>
  </si>
  <si>
    <t>GANN27</t>
  </si>
  <si>
    <t>N27</t>
  </si>
  <si>
    <t>GANN48</t>
  </si>
  <si>
    <t>N48</t>
  </si>
  <si>
    <t>Ūdens soma. Iespējams savietot kopā ar Katadyn Siphon ūdens filtru.</t>
  </si>
  <si>
    <t>35</t>
  </si>
  <si>
    <t>22</t>
  </si>
  <si>
    <t>Somiņa Ortlieb Money Belt melns (W)</t>
  </si>
  <si>
    <t>Konteiners Ortlieb Foldable Liner 50 L zaļš (W)</t>
  </si>
  <si>
    <t>GANN11G</t>
  </si>
  <si>
    <t>N11G</t>
  </si>
  <si>
    <t>GANN11B</t>
  </si>
  <si>
    <t>N11B</t>
  </si>
  <si>
    <t>24</t>
  </si>
  <si>
    <t>5L</t>
  </si>
  <si>
    <t>12</t>
  </si>
  <si>
    <t>GANN45</t>
  </si>
  <si>
    <t>N45</t>
  </si>
  <si>
    <t>2L</t>
  </si>
  <si>
    <t>GAND19</t>
  </si>
  <si>
    <t>D19</t>
  </si>
  <si>
    <t>Caurspīdīga un izturīga materiāla ūdensdrošais karšu iepakojums, kas pasargās kartes un dokumentus no mitruma, dubļiem, netīrumiem un UV gaismas. Lieliski piemērots pārgājieniem, laivu braucieniem, velobraukšanai un citām aktivitātēm brīvā dabā. Iepakojumu iespējams stiprināt pie mugursomas, vai karināt kaklā. Iepakojumam ir ūdensdroša aizrullējama Velcro līmklipša aizdari, aukliņa kartes karināšanai ap kaklu.</t>
  </si>
  <si>
    <t xml:space="preserve">PF15 - Poliuretāns
</t>
  </si>
  <si>
    <t>50</t>
  </si>
  <si>
    <t>Iepakojums Ortlieb Document Bag A5 (W)</t>
  </si>
  <si>
    <t>GAND02</t>
  </si>
  <si>
    <t>D02</t>
  </si>
  <si>
    <t>Caurspīdīgs, ūdensdrošs dokumentu iepakojums, kas izgatavots no UV aizsargājoša, pret griezumiem izturīga materiāla. Tas pasargās arī no putekļiem un netīrumiem. Piemēroti lietošanai augstās atmosfēras temperatūrās. Piemērots ne vien dokumentiem, bet arī elektroniskām ierīcēm, piemēram, GPS, mobilajiem telefoniem vai MP3 mūzikas atskaņotājiem. Iepakojumam ir ērti lietojama rullējama Velcro līmklipša aizdare.</t>
  </si>
  <si>
    <t>15</t>
  </si>
  <si>
    <t>Iepakojums Ortlieb Document Bag A4 (W)</t>
  </si>
  <si>
    <t>GAND03</t>
  </si>
  <si>
    <t>D03</t>
  </si>
  <si>
    <t>Iepakojums Ortlieb Valuable Bag A5 (W)</t>
  </si>
  <si>
    <t>GAND06S</t>
  </si>
  <si>
    <t>D06S</t>
  </si>
  <si>
    <t>Necaurspīdīgs, ūdensdrošs iepakojums dažādām vērtīgajām lietām, piemēram, mobilajiem telefoniem vai svarīgiem dokumentiem. Iepakojums pasargās lietas no ūdens un netīrumiem. Iepakojumu iespējams karināt kaklā vai valkāt ap gurniem.</t>
  </si>
  <si>
    <t>Iepakojums Aquapac Belt Case (W)</t>
  </si>
  <si>
    <t>GAN828</t>
  </si>
  <si>
    <t>TPU</t>
  </si>
  <si>
    <t>Iepakojums Aquapac Keymaster Case (W)</t>
  </si>
  <si>
    <t>GAN608</t>
  </si>
  <si>
    <t>Kompakts, ērti lietojams ūdensnecaurlaidīgais jostas maks, kas ideāli piemērots dažādām brīvdabas aktivitātēm - pārgājieniem, ceļojumiem, trekingam u.c. Tajā iespējams ērti savietot dažādas vērtīgas lietas - pasi, naudu, kredītkartes u.c. Soma/maks aprīkots ar regulējama garuma jostu. Iepakojums nodrošina aizsardzību arī pret putekļiem, netīrumiem un smiltīm. Visas iepakojuma šuves ir augstfrekvencē formētas, lai veidotu īpaši izturīgu saiti. Patentētais Aquaclip® (īpaši drošs, nerūsējošs, formēts plastmasas blīvējums) aizdares mehānisms ir viegli un ērti atverams un aizverams. Iepakojuma ūdensizturība: IPX8 - pasargā no ūdens gara perioda iemērkšanā zem spiediena (piemērots iemērkšanai uz periodu 30 minūtes 5 metru dziļumā). &lt;/br&gt;Izmēri: 150 x 210 mm (lielākās ievietojamās lietas izmērs: 185 x 265(apkārtmērs) mm).</t>
  </si>
  <si>
    <t>Parocīgs, neliels ūdensnecaurlaidīgais iepakojums dokumentiem, mašīnas atslēgām ar signalizāciju, naudai u.c. nelielām, taču vērtīgām un svarīgām lietām. Caur iepakojumu iespējams lietot visas, iepakojumā ievietoto, ierīču pogas un slēdžus. Ideāli piemērots arī inhalatoriem. Iepakojums nodrošina aizsardzību arī pret putekļiem, netīrumiem un smiltīm. Visas iepakojuma šuves ir augstfrekvencē formētas, lai veidotu īpaši izturīgu saiti. Patentētais Aquaclip® (īpaši drošs, nerūsējošs, formēts plastmasas blīvējums) aizdares mehānisms ir viegli un ērti atverams un aizverams. Iepakojuma ūdensizturība: IPX8 - pasargā no ūdens gara perioda iemērkšanā zem spiediena (piemērots iemērkšanai uz periodu 30 minūtes 5 metru dziļumā). &lt;/br&gt;Izmēri: 85 x 170 mm (lielākās ievietojamās lietas izmērs: 90 x 155(apkārtmērs) mm). Komplektā iekļauta siksniņa.</t>
  </si>
  <si>
    <t>Iepakojums Aquapac Large Whanganui Electronics Case pelēks (W)</t>
  </si>
  <si>
    <t>GAN668</t>
  </si>
  <si>
    <t>Drošs, funkcionāls un ietilpīgs ūdensizturīgais iepakojums dažāda veida elektroniskajām ierīcēm un citām vērtīgām lietām, piemēram, planšetdatoriem (Apple iPad un iPad2, Samsung Galaxy Tab u.c.), dokumentiem, kartēm u.c. Tas ideāli piemērots visdažādākajām brīvdabas aktivitātēm - pārgājieniem, ceļojumiem, atpūtai pludmalē u.c. Caur šo iepakojumu iespējams izmantot visas ierastās ierīces funkcijas, ieskaitot skārienjūtīgo ekrānu (*skārienjūtīgais ekrāns nedarbojas zem ūdens). Tas nodrošina aizsardzību arī pret putekļiem, netīrumiem un smiltīm. Iepakojuma šuves ir augstfrekvencē formētas, lai iegūtu īpaši izturīgu un ciešu saiti. Patentētais Aquaclip® (īpaši drošs, nerūsējošs, formēts plastmasas blīvējums) aizdares mehānisms ir viegli un ērti atverams un aizverams. Iepakojuma ūdensizturība: IPX8 - pasargā no ūdens gara perioda iemērkšanā zem spiediena (piemērots iemērkšanai uz periodu 30 minūtes 5 metru dziļumā). &lt;/br&gt;&lt;/br&gt;Izmēri: 250 x 370 mm (lielākās ievietojamās ierīces izmērs: 295 x 440 (apkārtmērs) mm). Komplektā iekļauta plecu siksna.</t>
  </si>
  <si>
    <t>TPU ar optiski skaidru Lenzflex logu</t>
  </si>
  <si>
    <t>Iepakojums Aquapac Medium Whanganui Electronics Case pelēks (W)</t>
  </si>
  <si>
    <t>GAN658</t>
  </si>
  <si>
    <t>Drošs un funkcionāls ūdensizturīgais iepakojums dažāda veida elektroniskajām ierīcēm, piemēram, Sony Readers un Kindle 3. Tas ideāli piemērots visdažādākajām brīvdabas aktivitātēm - pārgājieniem, ceļojumiem, atpūtai pludmalē u.c. Caur šo iepakojumu iespējams izmantot visas ierastās telefona funkcijas, ieskaitot skārienjūtīgo ekrānu (*skārienjūtīgais ekrāns nedarbojas zem ūdens). Tas nodrošina aizsardzību arī pret putekļiem, netīrumiem un smiltīm. Iepakojuma šuves ir augstfrekvencē formētas, lai iegūtu īpaši izturīgu un ciešu saiti. Patentētais Aquaclip® (īpaši drošs, nerūsējošs, formēts plastmasas blīvējums) aizdares mehānisms ir viegli un ērti atverams un aizverams. Iepakojuma ūdensizturība: IPX8 - pasargā no ūdens gara perioda iemērkšanā zem spiediena (piemērots iemērkšanai uz periodu 30 minūtes 5 metru dziļumā). Izmēri: 150 x 250 mm (lielākās ievietojamās ierīces izmērs: 200 x 265 (apkārtmērs) mm). &lt;/br&gt;&lt;/br&gt;Komplektā iekļauta siksniņa.</t>
  </si>
  <si>
    <t>GAND05S</t>
  </si>
  <si>
    <t>D05S</t>
  </si>
  <si>
    <t>Iepakojums Ortlieb Valuable Bag A6 melna (W)</t>
  </si>
  <si>
    <t>Iepakojums Ortlieb Document Bag A6 (W)</t>
  </si>
  <si>
    <t>GAND01</t>
  </si>
  <si>
    <t>D01</t>
  </si>
  <si>
    <t>Caurspīdīgs, ūdensdrošs dokumentu iepakojums, kas izgatavots no UV aizsargājoša, pret griezumiem izturīga materiāla. Tas pasargās arī no putekļiem un netīrumiem. Piemēroti lietošanai augstās atmosfēras temperatūrās. Piemērots ne vien dokumentiem, bet arī elektroniskām ierīcēm, piemēram, GPS, mobilajiem telefoniem vai MP3 mūzikas atskaņotājiem. Iepakojumam ir ērti lietojama rullējama Velcro līmklipša aizdare un aukla iekāršanai kaklā.</t>
  </si>
  <si>
    <t>Iepakojums Aquapac Trailproof Phone Case (W)</t>
  </si>
  <si>
    <t>GAN080</t>
  </si>
  <si>
    <t>TrailProof™ Phone Case ir universāls un funkcionāls ūdensnecaurlaidīgais iepakojums viedtālruņiem. Tas nodrošina telefona aizsardzību pret putekļiem, dubļiem, smiltīm un ūdeni. Ziplock aizdare cieši un droši noslēdz iepakojumu. Izgatavots no UV izturīga TPU ar optiski skaidru LENZFLEX™ lēcas logu.Iepakojums ļauj sarunāties pa telefonu, izmantot skārienjūtīgo ekrānu un kameru, neizņemot viedtālruni.Komplektā iekļauta karabīne. Lielākie piemērotie viedtālruņu modeļi - iPhone 6s Plus/ 7 Plus, Google Pixel SL, Samsung Galaxy Note. Maksimālais ierīces augstums: 159 mm, maks. apkārtmērs: 175 mm. IPX7 ūdensizturība - pasargā no ūdens īsa perioda iemērkšanā (piemērots iemērkšanai uz periodu 30 minūtes mazāk kā metra dziļumā). Daži viedtālruņi iepakojumā peld, bet daži grimst - pirms lietošanas pārliecinieties par savu ierīci. Kapacitīvie ekrāni zem ūdens nedarbojas, jo ūdens pārtrauc ķēdi, tomēr parasti viedtālruņu kamerai ir iespējams lietot sānu pogas. Apple Touch ID pirkstu nospiedumu funkcija iepakojumā nedarbojas - izmantojiet paroles ievadīšanas opciju.</t>
  </si>
  <si>
    <t>UV izturīgs TPU ar optiski skaidru LENZFLEX™ lēcas logu</t>
  </si>
  <si>
    <t>GAND2141</t>
  </si>
  <si>
    <t>D2141</t>
  </si>
  <si>
    <t>PF15/PS33, Neilons, PU pārklājums</t>
  </si>
  <si>
    <t>18</t>
  </si>
  <si>
    <t>GAND2131</t>
  </si>
  <si>
    <t>D2131</t>
  </si>
  <si>
    <t>GAND2132</t>
  </si>
  <si>
    <t>D2132</t>
  </si>
  <si>
    <t>21</t>
  </si>
  <si>
    <t>GAND2122</t>
  </si>
  <si>
    <t>D2122</t>
  </si>
  <si>
    <t>10</t>
  </si>
  <si>
    <t>GAND2111</t>
  </si>
  <si>
    <t>D2111</t>
  </si>
  <si>
    <t>GAND2112</t>
  </si>
  <si>
    <t>D2112</t>
  </si>
  <si>
    <t>9</t>
  </si>
  <si>
    <t>16</t>
  </si>
  <si>
    <t>GAND25</t>
  </si>
  <si>
    <t>D25</t>
  </si>
  <si>
    <t>PS 17/L/PF 15 - Neilons, PU pārklājums</t>
  </si>
  <si>
    <t>10.2</t>
  </si>
  <si>
    <t>17</t>
  </si>
  <si>
    <t>Iepakojums Aquapac Waterproof Case For Iphone 6 Plus pelēks (W)</t>
  </si>
  <si>
    <t>GAN358</t>
  </si>
  <si>
    <t>Funkcionāls un ļoti ērti lietojams ūdensnecaurlaidīgais iepakojums viedtālruņiem. Tas nodrošinās telefona aizsardzību pret putekļiem, dubļiem, smiltīm, kā arī ūdens. Caur šo ūdensnecaurlaidīgo iepakojumu iespējams izmantot visas ierastās viedtālruņa funkcijas, pateicoties īpašam plastikāta (TPU) materiālam. Caur to iespējams brīvi operēt ar skārienjūtīgo ekrānu, veikt zvanus, dzirdēt, uzņemt video un fotoattēlus.&lt;/br&gt;&lt;/br&gt;*Lielākā daļa telefonu, kas ievietoti šajā iepakojumā, iemesti ūdenī, peldēs pa ūdens virsmu, taču drošā vietā veiciet pārbaudi ar savu telefonu. Iepakojuma šuves ir augstfrekvences formētas, lai nodrošinātu īpaši izturīgu saiti.Patentētais Aquaclip® (īpaši drošs, nerūsējošs, formēts plastmasas blīvējums) aizdares mehānisms ir viegli un ērti atverams un aizverams.Zemūdens fotogrāfijas. Brīdinājums!*: Kapacitīvie skārienjūtīgie ekrāni nedarbojas zem ūdens - ūdens pārrauj ķēdi - tādēļ, lai darbotos ar fotoaparātu zem ūdens, izmantojamas skaļuma pogas.&lt;/br&gt;&lt;/br&gt;- Pirkstu nospiedumu atpazīšanas brīdinājums!: Pirkstu nospiedumu atpazīšanas funkcija, kā piemēram, Apple Touch ID, nedarbosies caur Aquapac iepakojumu - jums jāievada piekļuves kods.&lt;/br&gt;Iepakojums piemērots: 'Fabletiem' ('Phablets') - liela izmēra viedtālruņiem, kā piemēram, iPhone 6 Plus un Nokia Lumia 1520.&lt;/br&gt;Iepakojuma ūdensizturība: IPX8 - pasargā no ūdens gara perioda iemērkšanā zem spiediena (piemērots iemērkšanai uz periodu 30 minūtes 5 metru dziļumā).&lt;/br&gt;&lt;/br&gt;Augstums: 160 mm; Apkārtmērs: 175 mm.</t>
  </si>
  <si>
    <t>TPU ar optiski skaidru LENZFLEX™ lēcas logu</t>
  </si>
  <si>
    <t>Iepakojums Aquapac Saml Bike-Mounted Waterproof Phone Case pelēks (W)</t>
  </si>
  <si>
    <t>GAN350</t>
  </si>
  <si>
    <t>Drošs un funkcionāls uz velosipēda stūres stiprināms ūdensizturīgais iepakojums mobilajiem telefoniem vai GPS ierīcēm - izmanto to, lai uzņemtu video vai izsekotu maršrutam kartē! Iepakojums ir pavisam ērti un viegli piestiprināms - nav nepieciešams izmantot nekādus instrumentus. Pateicoties īpašajam TPU materiālam, caur iepakojumu būs iespējams sarunāties un dzirdēt, turklāt caur to iespējams uzņemt arī video, izmantojot telefona priekšējo kameru (Piezīme: velosipēda stūres stiprinājums neļauj uz iepakojuma izvietot fotoaparāta objektīva logu iepakojuma aizmugurē). Šis iepakojums pasargās viedtālruni no dubļiem un netīrumiem, kā arī no ūdens. Iepakojuma šuves ir augstfrekvencē formētas, lai iegūtu īpaši izturīgu un ciešu saiti. Patentētais Aquaclip® (īpaši drošs, nerūsējošs, formēts plastmasas blīvējums) aizdares mehānisms ir viegli un ērti atverams un aizverams. Lielākā daļa viedtālruņu, kas ievietoti šajā iepakojumā, peldēs pa ūdens virsmu, taču drošā vietā veiciet pārbaudi ar savu telefonu.&lt;/br&gt;&lt;/br&gt;- Pirkstu nospiedumu atpazīšanas brīdinājums!: Pirkstu nospiedumu atpazīšanas funkcija, kā piemēram, Apple Touch ID, nedarbosies caur Aquapac iepakojumu - jums jāievada piekļuves kods.&lt;/br&gt;&lt;/br&gt;Piemērots visiem lielāka izmēra telefoniem, kas neietilpst 110 Mini iepakojumā, ieskaitot lielāko daļu Samsung Galaxy viedtālruņus (nav piemērots fabletiem (phablets), kā piemēram, Nokia Lumia 1520 un iPhone 6 Plus).&lt;/br&gt;Iepakojuma ūdensizturība: IPX8 - pasargā no ūdens gara perioda iemērkšanā zem spiediena (piemērots iemērkšanai uz periodu 30 minūtes 5 metru dziļumā).&lt;/br&gt;&lt;/br&gt;Augstums: 150 mm; Apkārtmērs: 200 mm.</t>
  </si>
  <si>
    <t>Iepakojums Aquapac Mini Bike-Mounted Waterproof Phone Case pelēks (W)</t>
  </si>
  <si>
    <t>GAN110</t>
  </si>
  <si>
    <t>Drošs un funkcionāls uz velosipēda stūres stiprināms ūdensizturīgais iepakojums mobilajiem telefoniem vai GPS ierīcēm. Iepakojums ir pavisam ērti un viegli piestiprināms - nav nepieciešams izmantot nekādus instrumentus. Pateicoties īpašajam TPU materiālam, caur iepakojumu būs iespējams sarunāties un dzirdēt, turklāt caur to iespējams uzņemt arī video, izmantojot telefona priekšējo kameru (Piezīme: velosipēda stūres stiprinājums neļauj uz iepakojuma izvietot fotoaparāta objektīva logu iepakojuma aizmugurē).Šis iepakojums pasargās viedtālruni no dubļiem un netīrumiem, kā arī no ūdens. Iepakojuma šuves ir augstfrekvencē formētas, lai iegūtu īpaši izturīgu un ciešu saiti. Patentētais Aquaclip® (īpaši drošs, nerūsējošs, formēts plastmasas blīvējums) aizdares mehānisms ir viegli un ērti atverams un aizverams.Lielākā daļa viedtālruņu, kas ievietoti šajā iepakojumā, peldēs pa ūdens virsmu, taču drošā vietā veiciet pārbaudi ar savu telefonu.&lt;/br&gt;&lt;/br&gt;- Lipīgs. Brīdinājums!: Daži mobilie telefoni var kļūt visai lipīgi. Mēģiniet telefonu iepakojumā `iekratīt`, ne iespiest, vai `izkratīt` no iepakojuma, nesaspiežot un nevelkot to.&lt;/br&gt;&lt;/br&gt;- Pirkstu nospiedumu atpazīšanas brīdinājums!: Pirkstu nospiedumu atpazīšanas funkcija, kā piemēram, Apple Touch ID, nedarbosies caur Aquapac iepakojumu - jums jāievada piekļuves kods.&lt;/br&gt;Piemērots visiem iPhone telefona modeļiem (izņemot iPhone 6 Plus) un līdzīga izmēra Android telefonu modeļiem.&lt;/br&gt;Iepakojuma ūdensizturība: IPX8 - pasargā no ūdens gara perioda iemērkšanā zem spiediena (piemērots iemērkšanai uz periodu 30 minūtes 5 metru dziļumā).&lt;/br&gt;&lt;/br&gt;Augstums: 140 mm; Apkārtmērs: 155 mm.</t>
  </si>
  <si>
    <t>GAND2201</t>
  </si>
  <si>
    <t>D2201</t>
  </si>
  <si>
    <t>PS36C/PF15 - Izturīgs, ūdensdrošs Cordura materiāls, kas apstrādāts ar PU (Polyurethane) / Caurspīdīgs PU (Polyurethane) materiāls</t>
  </si>
  <si>
    <t>13.5</t>
  </si>
  <si>
    <t>GAND2211</t>
  </si>
  <si>
    <t>D2211</t>
  </si>
  <si>
    <t>25.5</t>
  </si>
  <si>
    <t>Somiņa Ortlieb Smartphone Case (W)</t>
  </si>
  <si>
    <t>GAND2601</t>
  </si>
  <si>
    <t>D2601</t>
  </si>
  <si>
    <t>Ūdensnecaurlaidīgs aizsargājošais iepakojums viedtālruņiem, e-lasītājiem un planšetdatoriem. Tas izgatavots no neilona materiāla ar PU pārklājumu. Iepakojums pārbaudīts saskaņā ar IP67 standartu, kas nodrošina pilnu aizsardzību pret putekļiem un ūdeni 30 minūšu ilgam periodam 1 m dziļumā. Jūtīgās elektroierīces ir droši pasargātas no mitruma, dubļiem, putekļiem un sniega. Iepakojumu iesējams piestiprināt pie apģērba, mugursomas vai glābšanas vestes. Tas aprīkots ar jauno dubultu klipšu aizdares sistēmu, kas droši noslēdz iepakojumu. UV izturīgā augstas caurredzamības PU-plēve ļauj neierobežoti izmantot skārienjūtīgo ekrānu, kameru un balss funkcijas.</t>
  </si>
  <si>
    <t>PS33/PF15</t>
  </si>
  <si>
    <t>7</t>
  </si>
  <si>
    <t>GAN248</t>
  </si>
  <si>
    <t>Uzticams un funkcionāls ūdensizturīgais iepakojums VHF rācijām ar garu antenu un satelīttelefoniem. Tas nodrošinās lielisku ūdensnecaurlaidību un drošību VHF rācijai, lai tu varētu uzturēt sakarus pat visskarbākajos laikapstākļos. Iepakojuma abās pusēs iestrādāti caurspīdīgi `logi`, kas ļauj tos izmantot gan labās, gan kreisās rokas rācijai. Caur iepakojumu iespējams veikt visas ierastās rācijas darbības, tas nerada skaņas vai radio signālu traucējumus. Iepakojums nodrošina aizsardzību arī no putekļiem, netīrumiem un smiltīm. Visas iepakojuma šuves ir augstfrekvencē formētas, lai veidotu īpaši izturīgu saiti. Patentētais Aquaclip® (īpaši drošs, nerūsējošs, formēts plastmasas blīvējums) aizdares mehānisms ir viegli un ērti atverams un aizverams.&lt;/br&gt; Iepakojuma ūdensizturība: IPX8 - pasargā no ūdens gara perioda iemērkšanā zem spiediena (piemērots iemērkšanai uz periodu 30 minūtes 5 metru dziļumā).&lt;/br&gt;&lt;/br&gt;Izmēri: 130 x 430mm (lielākās ievietojamās ierīces izmērs: 255 x 225(apkārtmērs) mm).&lt;/br&gt;Komplektā iekļauta siksniņa.</t>
  </si>
  <si>
    <t>Somiņa Aquapac Large VHF Classic Case pelēks (W)</t>
  </si>
  <si>
    <t>13</t>
  </si>
  <si>
    <t>43</t>
  </si>
  <si>
    <t>Iepakojums MP3 Case pelēks (W)</t>
  </si>
  <si>
    <t>GAN518</t>
  </si>
  <si>
    <t>Funkcionāls un ērti lietojams ūdensizturīgais iepakojums ar elastīgu, regulējamu rokas lenti, kas paredzēts dažādiem mūzikas atskaņotājiem (piemēram, iPod vai iPhone). Tas lieliski piemērots visdažādākajām brīvdabas aktivitātēm - laivu braucieniem, sērfošanai, pārgājieniem, skriešanai u.c. Iepakojums ļaus tev baudīt mūziku visur un jebkādos laikapstākļos - pat zem ūdens, izmantojot Aquapac ūdensizturīgās austiņas. Tas pasargās arī no putekļiem, netīrumiem un smiltīm. Caur šo iepakojumu iespējams brīvi operēt ar visām ierīces funkcijām. Iepakojums aprīkots iebūvētu 3.5 mm kontaktieeju austiņām (pieļauj iPhone 3G/3GS un 4 austiņu lietošanu, iepriekšējām iPhone versijām var būt nepieciešamība lietot adapteri). Caur optiski skaidro Lenzflex logu iespējams uzņemt lieliskus fotouzņēmumus. &lt;/br&gt;&lt;/br&gt;Peldspēja. Brīdinājums!: Daži MP3 atskaņotāji šajā iepakojumā varētu nepeldēt pa ūdens virsmu - vispirms pārbaudiet!&lt;/br&gt;&lt;/br&gt;Austiņas. Brīdinājums!: Austiņu kontaktieeja ir standarta audio ieeja, kas nozīmē, ka varat klausīties mūziku, taču nevarat veikt telefonsarunu, lietojot austiņas, jo mikrofons nedarbosies. &lt;/br&gt;Iepakojuma ūdensizturība: IPX8 - pasargā no ūdens gara perioda iemērkšanā zem spiediena (piemērots iemērkšanai uz periodu 30 minūtes 5 metru dziļumā). &lt;/br&gt;&lt;/br&gt;Izmēri: 85 x 195 mm (lielākās ievietojamās ierīces izmērs: 125 x 155 (apkārtmērs) mm).&lt;/br&gt;Komplektā iekļauta regulējama siksniņa.</t>
  </si>
  <si>
    <t>TPU ar optiski skaidru Lenzflex logu. Īpaši izturīga, elastīga neoprēna Velcro rokas lente</t>
  </si>
  <si>
    <t>Iepakojums Aquapac Large Armband Case pelēks (W)</t>
  </si>
  <si>
    <t>GAN218</t>
  </si>
  <si>
    <t>Funkcionāls ūdensizturīgais iepakojums ar izturīgu, elastīgu, regulējamu rokas lentu, kas paredzēts GPS ierīcēm, mobilajiem telefoniem un rācijām. Tas ideāli piemērots visdažādākajām brīvdabas aktivitātēm - pārgājieniem, laivu braucieniem, sērfošanai u.c.&lt;/br&gt;&lt;/br&gt;Caur šo iepakojumu tu varēsi izmantot visas ierastās ierīces funkcijas, ieskaitot skārienjūtīgo ekrānu (*skārienjūtīgais ekrāns nedarbojas zem ūdens). Iepakojums nodrošina aizsardzību arī pret putekļiem, netīrumiem un smiltīm.Iepakojuma šuves ir augstfrekvencē formētas, lai iegūtu īpaši izturīgu un ciešu saiti. Patentētais Aquaclip® (īpaši drošs, nerūsējošs, formēts plastmasas blīvējums) aizdares mehānisms ir viegli un ērti atverams un aizverams.&lt;/br&gt; Iepakojuma ūdensizturība: IPX8 - pasargā no ūdens gara perioda iemērkšanā zem spiediena (piemērots iemērkšanai uz periodu 30 minūtes 5 metru dziļumā).&lt;/br&gt;&lt;/br&gt; Izmēri: 175 x 250 mm (lielākās ievietojamās ierīces izmērs: 180 x 190 (apkārtmērs) mm).&lt;/br&gt; Komplektā iekļauta siksniņa lielākai pielāgojamībai.</t>
  </si>
  <si>
    <t>2.5</t>
  </si>
  <si>
    <t>8.5</t>
  </si>
  <si>
    <t>19.5</t>
  </si>
  <si>
    <t>17.5</t>
  </si>
  <si>
    <t>Iepakojums Aquapac Medium Armband Case pelēks (W)</t>
  </si>
  <si>
    <t>GAN217</t>
  </si>
  <si>
    <t>Ērti lietojams un funkcionāls ūdensizturīgais iepakojums ar izturīgu, elastīgu, regulējamu rokas lentu, kas paredzēts GPS ierīcēm, mobilajiem telefoniem un rācijām. Tas ideāli piemērots visdažādākajām brīvdabas aktivitātēm - pārgājieniem, laivu braucieniem, sērfošanai u.c.Caur šo iepakojumu tu varēsi izmantot visas ierastās ierīces funkcijas, ieskaitot skārienjūtīgo ekrānu (*skārienjūtīgais ekrāns nedarbojas zem ūdens). Iepakojums nodrošina aizsardzību arī pret putekļiem, netīrumiem un smiltīm.&lt;/br&gt;Iepakojuma šuves ir augstfrekvencē formētas, lai iegūtu īpaši izturīgu un ciešu saiti. Patentētais Aquaclip® (īpaši drošs, nerūsējošs, formēts plastmasas blīvējums) aizdares mehānisms ir viegli un ērti atverams un aizverams. &lt;/br&gt;Iepakojuma ūdensizturība: IPX8 - pasargā no ūdens gara perioda iemērkšanā zem spiediena (piemērots iemērkšanai uz periodu 30 minūtes 5 metru dziļumā).&lt;/br&gt;&lt;/br&gt; Izmēri: 170 x 190 mm (lielākās ievietojamās ierīces izmērs: 130 x 190 (apkārtmērs) mm). Komplektā iekļauta siksniņa lielākai pielāgojamībai.</t>
  </si>
  <si>
    <t>Izturīgs TPU ar elastīgu neoprēna rokas lentu</t>
  </si>
  <si>
    <t>19</t>
  </si>
  <si>
    <t>Iepakojums Aquapac Small Whanganui Electronics Case pelēks (W)</t>
  </si>
  <si>
    <t>GAN348</t>
  </si>
  <si>
    <t>Drošs un funkcionāls ūdensizturīgais iepakojums mobilajiem telefoniem un GPS ierīcēm (piemēram, BlackBerry Bold 9000, HTC Desire HD, Motorola Droid X, Samsung Galaxy S2, kā arī mazām GPS ierīcēm). Tas ideāli piemērots visdažādākajām brīvdabas aktivitātēm - pārgājieniem, laivu braucieniem, snorkelēšanai u.c. Caur šo iepakojumu tu varēsi izmantot visas ierastās telefona funkcijas, ieskaitot skārienjūtīgo ekrānu (*skārienjūtīgais ekrāns nedarbojas zem ūdens). Iepakojums nodrošina aizsardzību arī pret putekļiem, netīrumiem un smiltīm. Iepakojuma šuves ir augstfrekvencē formētas, lai iegūtu īpaši izturīgu un ciešu saiti. Patentētais Aquaclip® (īpaši drošs, nerūsējošs, formēts plastmasas blīvējums) aizdares mehānisms ir viegli un ērti atverams un aizverams. Ar šo iepakojumu izcilus fotouzņēmumus un video iespējams uzņemt tieši caur optiski skaidru Lenzflex iepakojuma logu - pat zem ūdens.&lt;/br&gt;&lt;/br&gt; Zemūdens fotogrāfijas. Brīdinājums!: *Kapacitīvie skārienjūtīgie ekrāni nedarbojas zem ūdens, tādēļ var būt grūtības uzņemt fotogrāfijas zem ūdens (lai filmētu video zem ūdens, sāciet filmēšanu virs ūdens).&lt;/br&gt;&lt;/br&gt; BlackBerry.Brīdinājums!: Kursorbumbiņa caur iepakojumu var nedarboties labi.&lt;/br&gt;Iepakojuma ūdensizturība: IPX8 - pasargā no ūdens gara perioda iemērkšanā zem spiediena (piemērots iemērkšanai uz periodu 30 minūtes 5 metru dziļumā).&lt;/br&gt;&lt;/br&gt; Izmēri: 115 x 195 mm (lielākās ievietojamās ierīces izmērs: 150 x 200 (apkārtmērs) mm).&lt;/br&gt; Komplektā iekļauta siksniņa.</t>
  </si>
  <si>
    <t>TPU ar optiski skaidru Lenzflex lēcas logu</t>
  </si>
  <si>
    <t>Iepakojums Aquapac Mini Whanganui Electronics Case pelēks (W)</t>
  </si>
  <si>
    <t>GAN108</t>
  </si>
  <si>
    <t>Drošs un funkcionāls ūdensizturīgais iepakojums mobilajiem telefoniem un GPS ierīcēm (piemēram, iPhone 5, the HTC Desire, HTC Droid Incredible 2, HTC Thunderbolt, Motorola Droid 3 un Samsung Galaxy S, kā arī mazām GPS ierīcēm). Tas ideāli piemērots visdažādākajām brīvdabas aktivitātēm - pārgājieniem, laivu braucieniem, snorkelēšanai u.c. Caur šo iepakojumu tu varēsi izmantot visas ierastās telefona funkcijas, ieskaitot skārienjūtīgo ekrānu (*skārienjūtīgais ekrāns nedarbojas zem ūdens). Iepakojums nodrošina aizsardzību arī pret putekļiem, netīrumiem un smiltīm. Iepakojuma šuves ir augstfrekvencē formētas, lai iegūtu īpaši izturīgu un ciešu saiti. Patentētais Aquaclip® (īpaši drošs, nerūsējošs, formēts plastmasas blīvējums) aizdares mehānisms ir viegli un ērti atverams un aizverams. Ar šo iepakojumu izcilus fotouzņēmumus un video iespējams uzņemt tieši caur optiski skaidru Lenzflex iepakojuma logu - pat zem ūdens. &lt;/br&gt;&lt;/br&gt;Lipīgs. Brīdinājums!: iPhone mobilie telefoni var kļūt visai lipīgi. Mēģiniet telefonu iepakojumā `iekratīt`, ne iespiest, vai `izkratīt` no iepakojuma, nesaspiežot un nevelkot to. &lt;/br&gt;&lt;/br&gt;Zemūdens fotogrāfijas. Brīdinājums!: *Kapacitīvie skārienjūtīgie ekrāni nedarbojas zem ūdens, tādēļ var būt grūtības uzņemt fotogrāfijas zem ūdens (lai filmētu video zem ūdens, sāciet filmēšanu virs ūdens).&lt;/br&gt;&lt;/br&gt;BlackBerry. Brīdinājums!: Kursorbumbiņa caur iepakojumu var nedarboties labi.&lt;/br&gt;Iepakojuma ūdensizturība: IPX8 - pasargā no ūdens gara perioda iemērkšanā zem spiediena (piemērots iemērkšanai uz periodu 30 minūtes 5 metru dziļumā).&lt;/br&gt;&lt;/br&gt; Izmēri: 85 x 205 mm (lielākās ievietojamās ierīces izmērs: 140 x 155 (apkārtmērs) mm).&lt;/br&gt; Komplektā iekļauta siksniņa.</t>
  </si>
  <si>
    <t>15.5</t>
  </si>
  <si>
    <t>Iepakojums Aquapac Waterproof Case For Iphone pelēks (W)</t>
  </si>
  <si>
    <t>GAN098</t>
  </si>
  <si>
    <t>Drošs un funkcionāls ūdensizturīgais iepakojums iPhone telefona modeļiem no 1 - 4 (izņemot iPhone 5) un citiem maza izmēra mobilajiem telefoniem. Tas ideāli piemērots visdažādākajām brīvdabas aktivitātēm - pārgājieniem, laivu braucieniem, snorkelēšanai u.c. Caur šo iepakojumu tu varēsi izmantot visas ierastās telefona funkcijas, ieskaitot skārienjūtīgo ekrānu (skārienjūtīgais ekrāns nedarbojas zem ūdens). Iepakojums nodrošina aizsardzību arī pret putekļiem, netīrumiem un smiltīm. Iepakojuma šuves ir augstfrekvencē formētas, lai iegūtu īpaši izturīgu un ciešu saiti. Patentētais Aquaclip® (īpaši drošs, nerūsējošs, formēts plastmasas blīvējums) aizdares mehānisms ir viegli un ērti atverams un aizverams. Ar šo iepakojumu izcilus fotouzņēmumus un video iespējams uzņemt tieši caur optiski skaidru Lenzflex iepakojuma logu - pat zem ūdens. &lt;/br&gt;&lt;/br&gt;Lipīgs. Brīdinājums!: iPhone mobilie telefoni var kļūt visai lipīgi. Mēģiniet telefonu iepakojumā `iekratīt`, ne iespiest, vai `izkratīt` no iepakojuma, nesaspiežot un nevelkot to. &lt;/br&gt;&lt;/br&gt;Asas malas. Brīdinājums!: iPhone 4 modelim ir diez gan asas malas. Mēs rekomendējam lietot plānu telefona apvalku. &lt;/br&gt;&lt;/br&gt;Zemūdens fotogrāfijas. Brīdinājums!: *Kapacitīvie skārienjūtīgie ekrāni nedarbojas zem ūdens. Ar iPhone 4 modeli tā nav problēma, jo iespējams izmantot `Home` (galveno) pogu, lai uzņemtu foto, taču ar iepriekšējiem iPHone telefoniem ir grūti uzņemt fotogrāfijas zem ūdens (lai filmētu video zem ūdens, sāciet filmēšanu virs ūdens).&lt;/br&gt;Iepakojuma ūdensizturība: IPX8 - pasargā no ūdens gara perioda iemērkšanā zem spiediena (piemērots iemērkšanai uz periodu 30 minūtes 5 metru dziļumā).&lt;/br&gt;&lt;/br&gt; Izmēri: 85 x 165 mm (lielākās ievietojamās ierīces izmērs: 120 x 155 (apkārtmērs) mm).&lt;/br&gt;Komplektā iekļauta siksniņa.</t>
  </si>
  <si>
    <t>Fotosoma Aquapac Small Camera Case (W)</t>
  </si>
  <si>
    <t>GAN418</t>
  </si>
  <si>
    <t>Kompakts un funkcionāls ūdensdrošais iepakojums fotoaparātam - tajā iespējams ievietot digitālos fotoaparātus ar optisko tālummaiņu (tālummaiņa, kas fiziski pagarinās). Lieliski piemērots dažādām brīvdabas aktivitātēm - laivošanai, snorkelēšanai, pārgājieniem, ceļojumiem u.c. Ar šo iepakojumu fotouzņēmumus iespējams uzņemt tieši caur optiski skaidru Lenzflex iepakojuma logu - pat zem ūdens. Tas aizsargā ierīci arī no putekļiem, smiltīm un netīrumiem. Iepakojuma šuves ir augstfrekvences metinātas, lai nodrošinātu īpaši izturīgu saiti. Patentētais Aquaclip® (īpaši drošs, nerūsējošs, formēts plastmasas blīvējums) aizdares mehānisms ir viegli un ērti atverams un aizverams.&lt;/br&gt;Iepakojuma ūdensizturība: IPX8 - pasargā no ūdens gara perioda iemērkšanā zem spiediena (piemērots iemērkšanai uz periodu 30 minūtes 5 metru dziļumā).&lt;/br&gt;&lt;/br&gt;Izmēri: 150 mm x 220 mm (lielākās ievietojamās ierīces izmērs: 265 mm).&lt;/br&gt; Komplektā iekļautas arī 3 x 2g mitrumu absorbētāja paciņas, kas absorbē kondensātu mitros klimatos, un regulējama garuma cilpa.</t>
  </si>
  <si>
    <t>TPU ar optiski skaidru Lenzflex lēcas logu aizmugurē un priekšpusē</t>
  </si>
  <si>
    <t>Fotosoma Aquapac Mini Camera Case (W)</t>
  </si>
  <si>
    <t>GAN408</t>
  </si>
  <si>
    <t>Kompakts un funkcionāls ūdensdrošais iepakojums fotoaparātam - tajā iespējams ievietot mazus digitālos fotoaparātus bez optiskās tālummaiņas. Lieliski piemērots dažādām brīvdabas aktivitātēm - laivošanai, snorkelēšanai, pārgājieniem, ceļojumiem u.c. Ar šo iepakojumu fotouzņēmumus iespējams uzņemt tieši caur optiski skaidru Lenzflex iepakojuma logu - pat zem ūdens. Tas aizsargā ierīci arī no putekļiem, smiltīm un netīrumiem. Iepakojuma šuves ir augstfrekvences metinātas, lai nodrošinātu īpaši izturīgu saiti. Patentētais Aquaclip® (īpaši drošs, nerūsējošs, formēts plastmasas blīvējums) aizdares mehānisms ir viegli un ērti atverams un aizverams.&lt;/br&gt;Iepakojuma ūdensizturība: IPX8 - pasargā no ūdens gara perioda iemērkšanā zem spiediena (piemērots iemērkšanai uz periodu 30 minūtes 5 metru dziļumā).&lt;/br&gt;&lt;/br&gt;Izmēri: 115 mm x 185 mm (lielākās ievietojamās ierīces izmērs: 200 mm). Komplektā iekļautas arī 3 x 2g mitrumu absorbētāja paciņas, kas absorbē kondensātu mitros klimatos, un regulējama garuma cilpa.</t>
  </si>
  <si>
    <t>11.5</t>
  </si>
  <si>
    <t>18.5</t>
  </si>
  <si>
    <t>GAND23</t>
  </si>
  <si>
    <t>D23</t>
  </si>
  <si>
    <t>PS 17/L - Neilons, PU pārklājums</t>
  </si>
  <si>
    <t>7.2</t>
  </si>
  <si>
    <t>Iepakojums Ortlieb Walkie Talkie Bag (W)</t>
  </si>
  <si>
    <t>GAND18</t>
  </si>
  <si>
    <t>D18</t>
  </si>
  <si>
    <t>Ērta un daudzfunkcionāla ūdensdroša soma rācijai. Caurspīdīgais un izturīgais materiāls ļaus netraucēti darboties ar ierīci.</t>
  </si>
  <si>
    <t>40</t>
  </si>
  <si>
    <t>GAN468</t>
  </si>
  <si>
    <t>Izturīgs un ļoti funkcionāls ūdensnecaurlaidīgais iepakojums videokamerām. Lieliski piemērots visdažādākajām brīvdabas aktivitātēm un laikapstākļiem - pārgājieniem, ceļojumiem, laivu braucieniem, snorkelēšanai u.c. Caur īpašo, iepakojumā iestrādāto, akrila lēcu iespējams uzņemt lieliskus video - pat zem ūdens! (Piezīme: lēca ir neatgriezeniski piestiprināta - nemēģiniet to noņemt). Iepakojums nodrošina aizsardzību arī pret putekļiem, netīrumiem un smiltīm. Caur iepakojumu iespējams ērti operēt ar visām kameras funkcijām. Iepakojuma šuves ir augstfrekvencē formētas, lai iegūtu īpaši izturīgu un ciešu saiti. Patentētais Aquaclip® (īpaši drošs, nerūsējošs, formēts plastmasas blīvējums) aizdares mehānisms ir viegli un ērti atverams un aizverams.&lt;/br&gt;Iepakojuma ūdensizturība: IPX8 - pasargā no ūdens gara perioda iemērkšanā zem spiediena (piemērots iemērkšanai uz periodu 30 minūtes 5 metru dziļumā).&lt;/br&gt;&lt;/br&gt;Izmēri: 250 x 250 mm (lielākās ievietojamās lietas izmērs: 160 mm).&lt;/br&gt;&lt;/br&gt;Komplektā iekļautas arī 3 x 2g mitrumu absorbētāja paciņas, kas absorbē kondensātu mitros klimatos, un plecu siksna.&lt;/br&gt;&lt;/br&gt;Piezīme: Kamerai jābūt aprīkotai ar optisku skatu meklētāju. Iepakojums nav piemērots kamerām tikai ar LCD ekrāniem, jo nav vietas ekrāna atvāšanai.</t>
  </si>
  <si>
    <t>TPU ar optiski skaidru akrila lēcu</t>
  </si>
  <si>
    <t>Iepakojums Aquapac Waterproof Case For Ipad pelēks (W)</t>
  </si>
  <si>
    <t>GAN638</t>
  </si>
  <si>
    <t>Drošs un funkcionāls ūdensizturīgais iepakojums iPad planšetdatoram. Tās lieliski piemērots visdažādākajām brīvdabas aktivitātēm - laivu braucieniem, pārgājieniem, atpūtai pludmalē vai baseinā u.c. Iepakojums aprīkots ar 3.5mm niķelētu kontaktligzdu austiņu stiprināšanai - tu varēsi izbaudīt filmas un mūziku, netraucējot citus. Optiski skaidrais Lenzflex logs iepakojuma priekšpusē un aizmugurē ļauj uzņemt augstas kvalitātes video. Caur šo iepakojumu iespējams izmantot visas iPad ierastās funkcijas, jo skārienjūtīgais ekrāns darbojas netraucēti. Iepakojuma šuves ir augstfrekvencē formētas, lai iegūtu īpaši izturīgu un ciešu saiti. Patentētais Aquaclip® (īpaši drošs, nerūsējošs, formēts plastmasas blīvējums) aizdares mehānisms ir viegli un ērti atverams un aizverams. &lt;/br&gt;Iepakojuma ūdensizturība: IPX8 - pasargā no ūdens gara perioda iemērkšanā zem spiediena (piemērots iemērkšanai uz periodu 30 minūtes 5 metru dziļumā).&lt;/br&gt;&lt;/br&gt;Izmēri: 250 x 340 mm (lielākās ievietojamās ierīces izmērs: 250 x 415 (apkārtmērs) mm).&lt;/br&gt;Komplektā iekļauta plecu siksna un mitrumu absorbētāja paciņa, kas absorbē kondensātu mitros klimatos.</t>
  </si>
  <si>
    <t>TPU ar optiski skaidriem Lenzflex logiem</t>
  </si>
  <si>
    <t>41.5</t>
  </si>
  <si>
    <t>Fotosoma Aquapac DSLR Case (W)</t>
  </si>
  <si>
    <t>GAN458</t>
  </si>
  <si>
    <t>Funkcionāls ūdensizturīgais iepakojums SLR fotoaparātiem. Tas lieliski piemērots visdažādākajām brīvdabas aktivitātēm - laivošanai, snorkelēšanai, pārgājieniem u.c. Ar šo iepakojumu tu varēsi droši paņemt līdzi savu vērtīgo fotoaparātu pat vispārdrošākajos piedzīvojumos - tas būs droši pasargāts gan no ūdens, gan netīrumiem. Iepakojums piemērots vairumam SLR fotoaparātu ar standarta objektīviem (Canon 1D un Canon 5D MkII neder, Nikon D3 neder, Nikon D300S un D7000 der cieši). Iepakojumam ir izturīga akrila lēca, kas nodrošina augstākās kvalitātes fotouzņēmumus un papildus aizsardzību (Piezīme: lēca ir neatgriezeniski piestiprināta, negrasieties to noņemt!). Iepakojums pasargā arī no putekļiem, netīrumiem un smiltīm. Tas peld pa ūdens virsmu, kad aparāts ir ievietots iepakojumā. Iepakojuma šuves ir augstfrekvences metinātas, lai nodrošinātu īpaši izturīgu saiti. Patentētais Aquaclip® (īpaši drošs, nerūsējošs, formēts plastmasas blīvējums) aizdares mehānisms ir viegli un ērti atverams un aizverams.&lt;/br&gt;Iepakojuma ūdensizturība: IPX8 - pasargā no ūdens gara perioda iemērkšanā zem spiediena (piemērots iemērkšanai uz periodu 30 minūtes 5 metru dziļumā).&lt;/br&gt;&lt;/br&gt;Izmēri: 250 mm x 400 mm (lielākās ievietojamās ierīces izmērs: 145 x 195 mm (lēca: 80 x 100 mm)).&lt;/br&gt;Komplektā iekļautas arī 3 x 2g mitrumu absorbētāja paciņas, kas absorbē kondensātu mitros klimatos, un regulējama garuma plecu siksna.</t>
  </si>
  <si>
    <t>Fotosoma Aquapac Mini Camera Case With Hard Lens (W)</t>
  </si>
  <si>
    <t>GAN428</t>
  </si>
  <si>
    <t>Kompakts un funkcionāls ūdensdrošais iepakojums fotoaparātam - tajā iespējams ievietot digitālos fotoaparātus ar optisko tālummaiņu (tālummaiņa, kas fiziski pagarinās). Lieliski piemērots dažādām brīvdabas aktivitātēm - laivošanai, snorkelēšanai, pārgājieniem, ceļojumiem u.c. Ar šo iepakojumu iespējams uzņemt augstas kvalitātes fotouzņēmumus tieši caur akrila lēcu - pat zem ūdens (Piezīme: lēca ir neatgriezeniski piestiprināta, nemēģiniet to noņemt!). Tas aizsargā ierīci arī no putekļiem, smiltīm un netīrumiem. Iepakojuma šuves ir augstfrekvences metinātas, lai nodrošinātu īpaši izturīgu saiti. Patentētais Aquaclip® (īpaši drošs, nerūsējošs, formēts plastmasas blīvējums) aizdares mehānisms ir viegli un ērti atverams un aizverams.&lt;/br&gt;Iepakojuma ūdensizturība: IPX8 - pasargā no ūdens gara perioda iemērkšanā zem spiediena (piemērots iemērkšanai uz periodu 30 minūtes 5 metru dziļumā).&lt;/br&gt;&lt;/br&gt;Izmēri: 115 mm x 185 mm (lielākās ievietojamās ierīces izmērs: 200 mm (lēca: 40 x 50 mm)).&lt;/br&gt;Komplektā iekļautas arī 3 x 2g mitrumu absorbētāja paciņas, kas absorbē kondensātu mitros klimatos, un regulējama garuma cilpa.</t>
  </si>
  <si>
    <t>Iepakojums Ortlieb Walkie-Talkie Holster melns (W)</t>
  </si>
  <si>
    <t>GANF32F</t>
  </si>
  <si>
    <t>F32F</t>
  </si>
  <si>
    <t>Rācijas maciņš, kas piestiprināms tieši pie kurjeru somu plecu lencēm. Maciņam piemērojams izmērs rācijas lielumam un nodalījums pildspalvai.</t>
  </si>
  <si>
    <t>Iepakojums Ortlieb Cell Phone Holster melns (W)</t>
  </si>
  <si>
    <t>GANF32H</t>
  </si>
  <si>
    <t>F32H</t>
  </si>
  <si>
    <t>Papildus kabata mobilajiem telefoniem. Pielietojama jebkuram telefonam. Velcro aizdare turēs telefonu drošībā, tajā pašā laikā ļaujot tam viegli piekļūt. Stiprināma pie muguras lencēm (55mm). Savienojama ar Messenger Bag, Messenger Bag Pro, X-Press, Zip-City, Packman Pro un citām Ortlieb mugursomām.</t>
  </si>
  <si>
    <t>Iepakojumi elektroierīcēm</t>
  </si>
  <si>
    <t>Iepakojumi kartēm un dokumentiem</t>
  </si>
  <si>
    <t>GAN717</t>
  </si>
  <si>
    <t>Izturīgs un funkcionāls ūdensnecaurlaidīgais maiss, kas perfekti piemērots laivu braucieniem (raftingam), ceļojumiem, pārgājieniem, ekspedīcijām u.c. Tas izgatavots no izturīga 500D vinila materiāla. Maiss aprīkots ar ērti un vienkārši lietojamu aizrullējamu aizdari - norullējama vismaz trīs reizes. Pateicoties košajai krāsai, maiss būs ātri pamanāms.&lt;/br&gt;Iepakojuma ūdensizturība: IPX6 - pasargā no liela ūdens daudzuma, īslaicīgas appludināšanas - ūdens projicēts visos leņķos caur 12,5 mm sprauslu ar plūsmas ātrumu 100 litri minūtē pie spiediena 100 kN/m2 uz laikam posmu 3 minūtes no 3 metru attāluma.</t>
  </si>
  <si>
    <t>IPX6</t>
  </si>
  <si>
    <t>GANR17252</t>
  </si>
  <si>
    <t>R17252</t>
  </si>
  <si>
    <t>31</t>
  </si>
  <si>
    <t>59L</t>
  </si>
  <si>
    <t>70</t>
  </si>
  <si>
    <t>GANR17302</t>
  </si>
  <si>
    <t>R17302</t>
  </si>
  <si>
    <t>X-Tremer XL ir ūdens un putekļu drošs (IP64) maiss ar aizrullējamu aizdari, piemērots ekspedīcijām, ekipējuma pārvadāšanai vai gariem ceļojumiem. Tam piemīt liela mehāniskā izturība, tas ir viegli tīrāms un kompakti salokāms, kad tukšs.Maisam ir arī plecu lences, tādēļ to iespējams lietot arī kā mugursomu.</t>
  </si>
  <si>
    <t>39</t>
  </si>
  <si>
    <t>113L</t>
  </si>
  <si>
    <t>92</t>
  </si>
  <si>
    <t>GANR17153</t>
  </si>
  <si>
    <t>R17153</t>
  </si>
  <si>
    <t>Ūdensdrošs (IP64) maiss/mugursoma ceļojumiem, ekspedīcijām, ūdens sportam, kanjoningam un citām aktivitātēm. Tai piemīt liela mehāniskā izturība. Nešanas sitēma (plecu lences un gurnu josta) ir regulējama un noņemama. Somai ir rokturis nešanai, ekipējuma cilpas, aizrullējama aizdare ar noņemamu kompresijas siksnu (virves stiprināšanai), ārējā kabata.</t>
  </si>
  <si>
    <t>40L</t>
  </si>
  <si>
    <t>66</t>
  </si>
  <si>
    <t>GANR17352</t>
  </si>
  <si>
    <t>R17352</t>
  </si>
  <si>
    <t>GANR17351</t>
  </si>
  <si>
    <t>R17351</t>
  </si>
  <si>
    <t>X-Tremer XXL ir ūdens un putekļu drošs (IP64) maiss ar aizrullējamu aizdari, piemērots ekspedīcijām, ekipējuma pārvadāšanai vai gariem ceļojumiem. Tam piemīt liela mehāniskā izturība, tas ir viegli tīrāms un kompakti salokāms, kad tukšs.Maisam ir arī plecu lences, tādēļ to iespējams lietot arī kā mugursomu.</t>
  </si>
  <si>
    <t>150L</t>
  </si>
  <si>
    <t>GANK2202</t>
  </si>
  <si>
    <t>K2202</t>
  </si>
  <si>
    <t>Ļoti viegls, ūdensdrošs maiss ar aizrullējamu aizdari un ventili. Lieliski piemērots ceļotājiem, alpīnistiem vai velobraucējiem, kuriem nelielais svars ir visbūtiskākais. Tam ir izturīga, apļveida pamatne ar cilpu. Maiss paredzēts ievietošanai mugursomā vai kādā citā mehāniski izturīgākā somā. Ar iestrādātā ventiļa mehānisma palīdzību no maisa iekšienes iespējams izspiest lieko gaisu, tādējādi samazinot iepakojuma izmēru līdz minimumam. Dažādie izmēri ļaus Tev piemeklēt katrai situācijai visatbilstošāko maisu.&lt;/br&gt;Uzmanību: Iepakojums jāaizrullē vismaz 5-6 reizes.</t>
  </si>
  <si>
    <t>67.5</t>
  </si>
  <si>
    <t>12L</t>
  </si>
  <si>
    <t>32</t>
  </si>
  <si>
    <t>GANK2203</t>
  </si>
  <si>
    <t>K2203</t>
  </si>
  <si>
    <t>GANK2213</t>
  </si>
  <si>
    <t>K2213</t>
  </si>
  <si>
    <t>GANK2302</t>
  </si>
  <si>
    <t>K2302</t>
  </si>
  <si>
    <t>Ļoti viegls, ūdensdrošs maiss ar kompresijas siksnām un gaisa ventili, kas palīdzēs vieglāk salikt mantas maisā un izspiest lieko gaisu, tā padarot saini kompaktāku. Tas lieliski piemērots guļammaisam vai drēbēm. Lai kompresijas maiss būtu ūdensdrošs, tā aizdare jāaizrullē 5 - 6 reizes.</t>
  </si>
  <si>
    <t>GANK21002</t>
  </si>
  <si>
    <t>K21002</t>
  </si>
  <si>
    <t>Viegls, kompakts ūdensdrošs maiss, kurā vari salikt savas mantas, neuztraucoties par to, ka tās varētu samirkt.</t>
  </si>
  <si>
    <t>75L</t>
  </si>
  <si>
    <t>GANK1751</t>
  </si>
  <si>
    <t>K1751</t>
  </si>
  <si>
    <t>GANK1752</t>
  </si>
  <si>
    <t>K1752</t>
  </si>
  <si>
    <t>PS 21 - Neilons, PU pārklājums</t>
  </si>
  <si>
    <t>26</t>
  </si>
  <si>
    <t>60</t>
  </si>
  <si>
    <t>GANK1852</t>
  </si>
  <si>
    <t>K1852</t>
  </si>
  <si>
    <t>GANK1851</t>
  </si>
  <si>
    <t>K1851</t>
  </si>
  <si>
    <t>GANK1932</t>
  </si>
  <si>
    <t>K1932</t>
  </si>
  <si>
    <t>GANK1931</t>
  </si>
  <si>
    <t>K1931</t>
  </si>
  <si>
    <t>34</t>
  </si>
  <si>
    <t>79L</t>
  </si>
  <si>
    <t>75</t>
  </si>
  <si>
    <t>GANK1982</t>
  </si>
  <si>
    <t>K1982</t>
  </si>
  <si>
    <t>109L</t>
  </si>
  <si>
    <t>80</t>
  </si>
  <si>
    <t>GANK4003</t>
  </si>
  <si>
    <t>K4003</t>
  </si>
  <si>
    <t>PD 350 - Poliesteris, PVC pārklājums</t>
  </si>
  <si>
    <t>GANK4403</t>
  </si>
  <si>
    <t>K4403</t>
  </si>
  <si>
    <t>13L</t>
  </si>
  <si>
    <t>GANK4303</t>
  </si>
  <si>
    <t>K4303</t>
  </si>
  <si>
    <t>GANK4503</t>
  </si>
  <si>
    <t>K4503</t>
  </si>
  <si>
    <t>52</t>
  </si>
  <si>
    <t>GANK4603</t>
  </si>
  <si>
    <t>K4603</t>
  </si>
  <si>
    <t>GANK4703</t>
  </si>
  <si>
    <t>K4703</t>
  </si>
  <si>
    <t>GANK4803</t>
  </si>
  <si>
    <t>K4803</t>
  </si>
  <si>
    <t>GANK4903</t>
  </si>
  <si>
    <t>K4903</t>
  </si>
  <si>
    <t>GANK4103</t>
  </si>
  <si>
    <t>K4103</t>
  </si>
  <si>
    <t>7L</t>
  </si>
  <si>
    <t>GANK7061</t>
  </si>
  <si>
    <t>K7061</t>
  </si>
  <si>
    <t>Izturīgs, viegls ūdensdrošais maiss ar aizrullējamu aizdares sistēmu. Tas izgatavots no abrazīvi izturīga materiāla. Aprīkots ar caurspīdīgu ielaidumu (logu), kas ļaus ātri un viegli ieraudzīt un piekļūt nepieciešamajām lietām. Maisam ir D-veida riņķi pie aizdares sprādzēm un auduma cilpa pie maisa pamatnes, kas ļauj to ērtāk piestiprināt vai piekārt nepieciešamajā vietā, atvieglojot tā transportēšanu. Maiss ir viegli kopjams. Lai maiss būtu ūdensdrošs, tā aizdare jāaizrullē vismaz 3 - 4 reizes.</t>
  </si>
  <si>
    <t>PS21R / PF15</t>
  </si>
  <si>
    <t>GANK7071</t>
  </si>
  <si>
    <t>K7071</t>
  </si>
  <si>
    <t>GANK1803</t>
  </si>
  <si>
    <t>K1803</t>
  </si>
  <si>
    <t>GANK1953</t>
  </si>
  <si>
    <t>K1953</t>
  </si>
  <si>
    <t>GANK7051</t>
  </si>
  <si>
    <t>K7051</t>
  </si>
  <si>
    <t>GANK1552</t>
  </si>
  <si>
    <t>K1552</t>
  </si>
  <si>
    <t>GANK1551</t>
  </si>
  <si>
    <t>K1551</t>
  </si>
  <si>
    <t>GANK20902</t>
  </si>
  <si>
    <t>K20902</t>
  </si>
  <si>
    <t>Ļoti viegls, ūdensdrošs kvadrātformas maiss ar aizrullējamu aizdari. Piemērots ceļojumiem, pārgājieniem, velopārbraucieniem. Paredzēts ievietošanai mugursomā vai kādā citā mehāniski izturīgākā somā. Izturīga, apļveida pamatne ar cilpu.Lai maiss būtu ūdensdrošs, tā aizdare jāaizrullē vismaz 5-6 reizes.</t>
  </si>
  <si>
    <t>42L</t>
  </si>
  <si>
    <t>GANK2301</t>
  </si>
  <si>
    <t>K2301</t>
  </si>
  <si>
    <t>PS10/PS17</t>
  </si>
  <si>
    <t>55</t>
  </si>
  <si>
    <t>GANK2201</t>
  </si>
  <si>
    <t>K2201</t>
  </si>
  <si>
    <t>GANK2211</t>
  </si>
  <si>
    <t>K2211</t>
  </si>
  <si>
    <t>1.5</t>
  </si>
  <si>
    <t>GANK20402</t>
  </si>
  <si>
    <t>K20402</t>
  </si>
  <si>
    <t>GANK20404</t>
  </si>
  <si>
    <t>K20404</t>
  </si>
  <si>
    <t>GANK20403</t>
  </si>
  <si>
    <t>K20403</t>
  </si>
  <si>
    <t>GANK20405</t>
  </si>
  <si>
    <t>K20405</t>
  </si>
  <si>
    <t>GANK20201</t>
  </si>
  <si>
    <t>K20201</t>
  </si>
  <si>
    <t>GANK20202</t>
  </si>
  <si>
    <t>K20202</t>
  </si>
  <si>
    <t>GANK20204</t>
  </si>
  <si>
    <t>K20204</t>
  </si>
  <si>
    <t>GANK20203</t>
  </si>
  <si>
    <t>K20203</t>
  </si>
  <si>
    <t>GANK20205</t>
  </si>
  <si>
    <t>K20205</t>
  </si>
  <si>
    <t>3L</t>
  </si>
  <si>
    <t>GANK20501</t>
  </si>
  <si>
    <t>K20501</t>
  </si>
  <si>
    <t>GANK20502</t>
  </si>
  <si>
    <t>K20502</t>
  </si>
  <si>
    <t>GANK20503</t>
  </si>
  <si>
    <t>K20503</t>
  </si>
  <si>
    <t>GANK20505</t>
  </si>
  <si>
    <t>K20505</t>
  </si>
  <si>
    <t>21.5</t>
  </si>
  <si>
    <t>33</t>
  </si>
  <si>
    <t>GANK20801</t>
  </si>
  <si>
    <t>K20801</t>
  </si>
  <si>
    <t>GANK20802</t>
  </si>
  <si>
    <t>K20802</t>
  </si>
  <si>
    <t>GANK20803</t>
  </si>
  <si>
    <t>K20803</t>
  </si>
  <si>
    <t>39.5</t>
  </si>
  <si>
    <t>124</t>
  </si>
  <si>
    <t>GANK20701</t>
  </si>
  <si>
    <t>K20701</t>
  </si>
  <si>
    <t>GANK20702</t>
  </si>
  <si>
    <t>K20702</t>
  </si>
  <si>
    <t>GANK20704</t>
  </si>
  <si>
    <t>K20704</t>
  </si>
  <si>
    <t>GANK20703</t>
  </si>
  <si>
    <t>K20703</t>
  </si>
  <si>
    <t>GANK20705</t>
  </si>
  <si>
    <t>K20705</t>
  </si>
  <si>
    <t>57</t>
  </si>
  <si>
    <t>100.5</t>
  </si>
  <si>
    <t>GANK5353</t>
  </si>
  <si>
    <t>K5353</t>
  </si>
  <si>
    <t>GANK5351</t>
  </si>
  <si>
    <t>K5351</t>
  </si>
  <si>
    <t>GANK5352</t>
  </si>
  <si>
    <t>K5352</t>
  </si>
  <si>
    <t>dzeltena</t>
  </si>
  <si>
    <t>PS 490 - Poliesteris, PVC pārklājums</t>
  </si>
  <si>
    <t>GANK20101</t>
  </si>
  <si>
    <t>K20101</t>
  </si>
  <si>
    <t>GANK20102</t>
  </si>
  <si>
    <t>K20102</t>
  </si>
  <si>
    <t>GANK20104</t>
  </si>
  <si>
    <t>K20104</t>
  </si>
  <si>
    <t>GANK20103</t>
  </si>
  <si>
    <t>K20103</t>
  </si>
  <si>
    <t>GANK20105</t>
  </si>
  <si>
    <t>K20105</t>
  </si>
  <si>
    <t>12.2</t>
  </si>
  <si>
    <t>1.5L</t>
  </si>
  <si>
    <t>8</t>
  </si>
  <si>
    <t>38.3</t>
  </si>
  <si>
    <t>GANK4153</t>
  </si>
  <si>
    <t>K4153</t>
  </si>
  <si>
    <t>GANK4151</t>
  </si>
  <si>
    <t>K4151</t>
  </si>
  <si>
    <t>GANK4152</t>
  </si>
  <si>
    <t>K4152</t>
  </si>
  <si>
    <t>GANK4053</t>
  </si>
  <si>
    <t>K4053</t>
  </si>
  <si>
    <t>GANK4051</t>
  </si>
  <si>
    <t>K4051</t>
  </si>
  <si>
    <t>GANK4052</t>
  </si>
  <si>
    <t>K4052</t>
  </si>
  <si>
    <t>GANK4453</t>
  </si>
  <si>
    <t>K4453</t>
  </si>
  <si>
    <t>GANK4451</t>
  </si>
  <si>
    <t>K4451</t>
  </si>
  <si>
    <t>GANK4452</t>
  </si>
  <si>
    <t>K4452</t>
  </si>
  <si>
    <t>GANK4353</t>
  </si>
  <si>
    <t>K4353</t>
  </si>
  <si>
    <t>GANK4351</t>
  </si>
  <si>
    <t>K4351</t>
  </si>
  <si>
    <t>GANK4352</t>
  </si>
  <si>
    <t>K4352</t>
  </si>
  <si>
    <t>GANK4553</t>
  </si>
  <si>
    <t>K4553</t>
  </si>
  <si>
    <t>GANK4551</t>
  </si>
  <si>
    <t>K4551</t>
  </si>
  <si>
    <t>GANK4552</t>
  </si>
  <si>
    <t>K4552</t>
  </si>
  <si>
    <t>GANK4653</t>
  </si>
  <si>
    <t>K4653</t>
  </si>
  <si>
    <t>GANK4651</t>
  </si>
  <si>
    <t>K4651</t>
  </si>
  <si>
    <t>GANK4652</t>
  </si>
  <si>
    <t>K4652</t>
  </si>
  <si>
    <t>GANK4753</t>
  </si>
  <si>
    <t>K4753</t>
  </si>
  <si>
    <t>GANK4751</t>
  </si>
  <si>
    <t>K4751</t>
  </si>
  <si>
    <t>GANK4752</t>
  </si>
  <si>
    <t>K4752</t>
  </si>
  <si>
    <t>GANK4853</t>
  </si>
  <si>
    <t>K4853</t>
  </si>
  <si>
    <t>GANK4851</t>
  </si>
  <si>
    <t>K4851</t>
  </si>
  <si>
    <t>GANK4852</t>
  </si>
  <si>
    <t>K4852</t>
  </si>
  <si>
    <t>GANK4953</t>
  </si>
  <si>
    <t>K4953</t>
  </si>
  <si>
    <t>GANK4951</t>
  </si>
  <si>
    <t>K4951</t>
  </si>
  <si>
    <t>GANK4952</t>
  </si>
  <si>
    <t>K4952</t>
  </si>
  <si>
    <t>GANK5453</t>
  </si>
  <si>
    <t>K5453</t>
  </si>
  <si>
    <t>GANK5451</t>
  </si>
  <si>
    <t>K5451</t>
  </si>
  <si>
    <t>GANK5452</t>
  </si>
  <si>
    <t>K5452</t>
  </si>
  <si>
    <t>GANK5553</t>
  </si>
  <si>
    <t>K5553</t>
  </si>
  <si>
    <t>GANK5551</t>
  </si>
  <si>
    <t>K5551</t>
  </si>
  <si>
    <t>GANK5552</t>
  </si>
  <si>
    <t>K5552</t>
  </si>
  <si>
    <t>GANK5653</t>
  </si>
  <si>
    <t>K5653</t>
  </si>
  <si>
    <t>GANK5651</t>
  </si>
  <si>
    <t>K5651</t>
  </si>
  <si>
    <t>GANK5652</t>
  </si>
  <si>
    <t>K5652</t>
  </si>
  <si>
    <t>GANK5753</t>
  </si>
  <si>
    <t>K5753</t>
  </si>
  <si>
    <t>GANK5751</t>
  </si>
  <si>
    <t>K5751</t>
  </si>
  <si>
    <t>GANK5752</t>
  </si>
  <si>
    <t>K5752</t>
  </si>
  <si>
    <t>GANK5853</t>
  </si>
  <si>
    <t>K5853</t>
  </si>
  <si>
    <t>GANK5851</t>
  </si>
  <si>
    <t>K5851</t>
  </si>
  <si>
    <t>GANK5852</t>
  </si>
  <si>
    <t>K5852</t>
  </si>
  <si>
    <t>Ūdensdrošais maiss Ortlieb Water Sack melns (W)</t>
  </si>
  <si>
    <t>Ūdensdrošais maiss Ortlieb Water Sack zils (W)</t>
  </si>
  <si>
    <t>Ūdensdrošais maiss Aquapac Trailproof 70 L zaļš (W)</t>
  </si>
  <si>
    <t>Ūdensdrošais maiss Ortlieb Compression PS10 With Valve And Straps 12 L pelēks (W)</t>
  </si>
  <si>
    <t>Ūdensdrošais maiss Ortlieb Ultra Lightweight Liner PS 10 42 L pelēks (W)</t>
  </si>
  <si>
    <t>Ūdensdrošais maiss Ortlieb Compression PS10 With Valve And Straps 7 L pelēks (W)</t>
  </si>
  <si>
    <t>Ūdensdrošais maiss Ortlieb PS 10 With Valve 7 L oranžs (W)</t>
  </si>
  <si>
    <t>Ūdensdrošais maiss Ortlieb PS 10 With Valve 7 L pelēks (W)</t>
  </si>
  <si>
    <t>kompl.</t>
  </si>
  <si>
    <t>Soma Ortlieb X-Tremer XL 113 L melna (W)</t>
  </si>
  <si>
    <t>Soma Ortlieb X-Tremer XXL 150 L melna (W)</t>
  </si>
  <si>
    <t>Soma Ortlieb X-Plorer 59 L zila (W)</t>
  </si>
  <si>
    <t>Fotosoma Aquapac Camcorder Case pelēka (W)</t>
  </si>
  <si>
    <t>Soma Ortlieb Gera-Pack 40 L melna/sarkana (W)</t>
  </si>
  <si>
    <t>Soma Ortlieb X-Tremer XXL 150 L melna/sarkana (W)</t>
  </si>
  <si>
    <t>Caurule dzeršanas sistēmai Ortlieb Drinking Tube (W)</t>
  </si>
  <si>
    <t>Labošanas komplekts Aquapac Puncture Patch (W)</t>
  </si>
  <si>
    <t>Labošanas komplekts Aquapac Puncture Patch For PVC (W)</t>
  </si>
  <si>
    <t>Strūres somiņas stiprinājums Ortlieb (D2601) (W)</t>
  </si>
  <si>
    <t>Stiprinājuma komplekts Ortlieb Safe-It For Ultimate (W)</t>
  </si>
  <si>
    <t>Karšu iepakojums Ortlieb Map Case XL (W)</t>
  </si>
  <si>
    <t>Iepakojums: TPU; Stiprinājums: neilons un nerūsējošais tērauds</t>
  </si>
  <si>
    <t>ORTLIEB-PS10-OR#22L</t>
  </si>
  <si>
    <t>ORTLIEB-PS10-OR#3L</t>
  </si>
  <si>
    <t>ORTLIEB-PS10-OR#12L</t>
  </si>
  <si>
    <t>ORTLIEB-PS10-OR#75L</t>
  </si>
  <si>
    <t>ORTLIEB-PS10-OR#42L</t>
  </si>
  <si>
    <t>ORTLIEB-PS10-OR#1.5L</t>
  </si>
  <si>
    <t>Ūdensdrošais maiss Ortlieb Ultra Lightweight PS 10 oranžs (W)</t>
  </si>
  <si>
    <t>ORTLIEB-PS10-PE#22L</t>
  </si>
  <si>
    <t>ORTLIEB-PS10-PE#7L</t>
  </si>
  <si>
    <t>ORTLIEB-PS10-PE#3L</t>
  </si>
  <si>
    <t>ORTLIEB-PS10-PE#12L</t>
  </si>
  <si>
    <t>ORTLIEB-PS10-PE#75L</t>
  </si>
  <si>
    <t>ORTLIEB-PS10-PE#42L</t>
  </si>
  <si>
    <t>ORTLIEB-PS10-PE#1.5L</t>
  </si>
  <si>
    <t>Ūdensdrošais maiss Ortlieb Ultra Lightweight PS 10 pelēks (W)</t>
  </si>
  <si>
    <t>ORTLIEB-PS10-TUMSIZA#22L</t>
  </si>
  <si>
    <t>ORTLIEB-PS10-TUMSIZA#7L</t>
  </si>
  <si>
    <t>ORTLIEB-PS10-TUMSIZA#3L</t>
  </si>
  <si>
    <t>ORTLIEB-PS10-TUMSIZA#42L</t>
  </si>
  <si>
    <t>ORTLIEB-PS10-TUMSIZA#1.5L</t>
  </si>
  <si>
    <t>ORTLIEB-PS10-ZA#22L</t>
  </si>
  <si>
    <t>ORTLIEB-PS10-ZA#7L</t>
  </si>
  <si>
    <t>ORTLIEB-PS10-ZA#3L</t>
  </si>
  <si>
    <t>ORTLIEB-PS10-ZA#12L</t>
  </si>
  <si>
    <t>ORTLIEB-PS10-ZA#75L</t>
  </si>
  <si>
    <t>ORTLIEB-PS10-ZA#42L</t>
  </si>
  <si>
    <t>ORTLIEB-PS10-ZA#1.5L</t>
  </si>
  <si>
    <t>Ūdensdrošais maiss Ortlieb Ultra Lightweight PS 10 tumši zaļš (W)</t>
  </si>
  <si>
    <t>Ūdensdrošais maiss Ortlieb Ultra Lightweight PS 10 zaļš (W)</t>
  </si>
  <si>
    <t>ORTLIEB-PS10-ZI#22L</t>
  </si>
  <si>
    <t>ORTLIEB-PS10-ZI#7L</t>
  </si>
  <si>
    <t>ORTLIEB-PS10-ZI#3L</t>
  </si>
  <si>
    <t>ORTLIEB-PS10-ZI#12L</t>
  </si>
  <si>
    <t>ORTLIEB-PS10-ZI#42L</t>
  </si>
  <si>
    <t>ORTLIEB-PS10-ZI#1.5L</t>
  </si>
  <si>
    <t>Ūdensdrošais maiss Ortlieb Ultra Lightweight PS 10 zils (W)</t>
  </si>
  <si>
    <t>ORTLIEB-DRY-VALVE-OR#12L</t>
  </si>
  <si>
    <t>ORTLIEB-DRY-VALVE-OR#22L</t>
  </si>
  <si>
    <t>Ļoti viegli, ūdensdroši maisi ar aizrullējamu aizdari. Tie lieliski noderēs ceļotājiem, alpīnistiem vai velobraucējiem, kuriem nelielais svars ir visbūtiskākais. Tam ir izturīga, apļveida pamatne ar cilpu. Maiss paredzēts ievietošanai mugursomā vai kādā citā mehāniski izturīgākā somā. Dažādie izmēri ļaus Tev piemeklēt katrai situācijai visatbilstošāko maisu. Lai maiss būtu ūdensdrošs, tā aizdare jāaizrullē vismaz 5-6 reizes. &lt;/br&gt; &lt;/br&gt; Izmēri: &lt;/br&gt; 1.5L - 12.2 x 38.3 x 8 cm &lt;/br&gt; 3L - 14 x 44 x 15 cm &lt;/br&gt; 7L - 17.5 x 55 x 27 cm &lt;/br&gt; 12L - 21.5 x 67.5 x 32 cm &lt;/br&gt; 22L - 26.5 x 83.2 x 42 cm &lt;/br&gt; 42L - 32 x 100.5 x 57 cm &lt;/br&gt; 72L - 39.5 x 124 x 70 cm</t>
  </si>
  <si>
    <t>Ļoti viegls, ūdensdrošs maiss ar aizrullējamu aizdari un ventili. Lieliski piemērots ceļotājiem, alpīnistiem vai velobraucējiem, kuriem nelielais svars ir visbūtiskākais. Tam ir izturīga, apļveida pamatne ar cilpu. Maiss paredzēts ievietošanai mugursomā vai kādā citā mehāniski izturīgākā somā. Ar iestrādātā ventiļa mehānisma palīdzību no maisa iekšienes iespējams izspiest lieko gaisu, tādējādi samazinot iepakojuma izmēru līdz minimumam. Dažādie izmēri ļaus Tev piemeklēt katrai situācijai visatbilstošāko maisu.&lt;/br&gt;Uzmanību: Iepakojums jāaizrullē vismaz 5-6 reizes. &lt;/br&gt; Izmēri: &lt;/br&gt; 12L - 67.5 x 67.5 x 32 cm &lt;/br&gt; 22L - 83.2 x 83.2 x 42 cm</t>
  </si>
  <si>
    <t>ORTLIEB-PS21-WINDOW-ME#22L</t>
  </si>
  <si>
    <t>ORTLIEB-PS21-WINDOW-ME#35L</t>
  </si>
  <si>
    <t>Ūdensdrošais maiss Ortlieb PS 21R With Window melns (W)</t>
  </si>
  <si>
    <t>Ūdensdrošais maiss Ortlieb PS 21R sarkans (W)</t>
  </si>
  <si>
    <t>ORTLIEB-PS21R-SA#35L</t>
  </si>
  <si>
    <t>ORTLIEB-PS21R-SA#59L</t>
  </si>
  <si>
    <t>ORTLIEB-PS21R-SA#79L</t>
  </si>
  <si>
    <t>ORTLIEB-PS21R-SA#109L</t>
  </si>
  <si>
    <t>ORTLIEB-PS21R-SA#13L</t>
  </si>
  <si>
    <t>ORTLIEB-PS21R-PE#35L</t>
  </si>
  <si>
    <t>ORTLIEB-PS21R-PE#59L</t>
  </si>
  <si>
    <t>ORTLIEB-PS21R-PE#79L</t>
  </si>
  <si>
    <t>ORTLIEB-PS21R-PE#13L</t>
  </si>
  <si>
    <t>Ūdensdrošais maiss Ortlieb PS 21R pelēks (W)</t>
  </si>
  <si>
    <t>Izturīgs, viegls ūdensdrošais maiss ar aizrullējamu aizdares sistēmu. Izgatavots no abrazīvi izturīga materiāla. Maisam ir D-veida riņķi pie aizdares sprādzēm un auduma cilpa pie maisa pamatnes, kas ļauj to ērtāk piestiprināt vai piekārt nepieciešamajā vietā, atvieglojot tā transportēšanu. &lt;/br&gt; &lt;/br&gt; Izmēri: &lt;/br&gt; 13L - 19 x 19 x 42 cm &lt;/br&gt; 35L - 26 x 26 x 60 cm &lt;/br&gt; 59L - 31 x 31 x 70 cm &lt;/br&gt; 79L - 34 x 34 x 75 cm &lt;/br&gt; 109L - 39 x 39 x 80 cm</t>
  </si>
  <si>
    <t>ORTLIEB-PD350-VALVE-ZA#13L</t>
  </si>
  <si>
    <t>ORTLIEB-PD350-VALVE-ZA#10L</t>
  </si>
  <si>
    <t>ORTLIEB-PD350-VALVE-ZA#22L</t>
  </si>
  <si>
    <t>ORTLIEB-PD350-VALVE-ZA#35L</t>
  </si>
  <si>
    <t>ORTLIEB-PD350-VALVE-ZA#59L</t>
  </si>
  <si>
    <t>ORTLIEB-PD350-VALVE-ZA#79L</t>
  </si>
  <si>
    <t>ORTLIEB-PD350-VALVE-ZA#109L</t>
  </si>
  <si>
    <t>ORTLIEB-PD350-VALVE-ZA#7L</t>
  </si>
  <si>
    <t>ORTLIEB-PD350-VALVE-ZA#5L</t>
  </si>
  <si>
    <t>Izturīgs, ūdensdrošs maiss ar aizrullējamu aizdares sistēmu un ventili liekā gaisa izspiešanai. Maisa pamatne izgatavota no stingra, izturīga materiāla, kas nodrošina labāku stabilitāti un vieglāku maisa piepildīšanu. Izgatavots no abrazīvi izturīga materiāla. Maisam ir D-veida riņķi pie aizdares sprādzēm un auduma cilpa pie maisa pamatnes, kas ļauj to ērtāk piestiprināt vai piekārt nepieciešamajā vietā, atvieglojot tā transportēšanu.&lt;/br&gt;Maiss ir ērti tīrāms. Jaunas, košas krāsas un augstākā kvalitāte. &lt;/br&gt; &lt;/br&gt; Izmēri: &lt;/br&gt; 5L - 19 x 19 x 20 cm &lt;/br&gt; 7L - 19 x 19 x 25 cm &lt;/br&gt; 10L - 19 x 19 x 34 cm &lt;/br&gt; 13L - 19 x 19 x 42 cm &lt;/br&gt; 22L - 22 x 22 x 52 cm &lt;/br&gt; 35L - 26 x 26 x 60 cm &lt;/br&gt; 59L - 31 x 31 x 70 cm &lt;/br&gt; 79L - 34 x 34 x 75 cm &lt;/br&gt; 109L - 39 x 39 x 80 cm</t>
  </si>
  <si>
    <t>Ūdensdrošais maiss Ortlieb PD 350 With Valve zaļš (W)</t>
  </si>
  <si>
    <t>ORTLIEB-PD350-DZE#7L</t>
  </si>
  <si>
    <t>ORTLIEB-PD350-DZE#5L</t>
  </si>
  <si>
    <t>ORTLIEB-PD350-DZE#13L</t>
  </si>
  <si>
    <t>ORTLIEB-PD350-DZE#10L</t>
  </si>
  <si>
    <t>ORTLIEB-PD350-DZE#22L</t>
  </si>
  <si>
    <t>ORTLIEB-PD350-DZE#35L</t>
  </si>
  <si>
    <t>ORTLIEB-PD350-DZE#59L</t>
  </si>
  <si>
    <t>ORTLIEB-PD350-DZE#79L</t>
  </si>
  <si>
    <t>ORTLIEB-PD350-DZE#109L</t>
  </si>
  <si>
    <t>Izturīgs, ūdensdrošs maiss ar aizrullējamu aizdares sistēmu. Maisa pamatne izgatavota no stingra, izturīga materiāla, kas nodrošina labāku stabilitāti un vieglāku maisa piepildīšanu. Izgatavots no abrazīvi izturīga materiāla. Maisam ir D-veida riņķi pie aizdares sprādzēm un auduma cilpa pie maisa pamatnes, kas ļauj to ērtāk piestiprināt vai piekārt nepieciešamajā vietā, atvieglojot tā transportēšanu. &lt;/br&gt;Maiss ir ērti tīrāms. Lai maiss būtu ūdensdrošs, tā aizdarei jābūt aizrullētai vismaz 3 - 4 reizes.  &lt;/br&gt; &lt;/br&gt; Izmēri: &lt;/br&gt; 5L - 19 x 19 x 20 cm &lt;/br&gt; 7L - 19 x 19 x 25 cm &lt;/br&gt; 10L - 19 x 19 x 34 cm &lt;/br&gt; 13L - 19 x 19 x 42 cm &lt;/br&gt; 22L - 22 x 22 x 52 cm &lt;/br&gt; 35L - 26 x 26 x 60 cm &lt;/br&gt; 59L - 31 x 31 x 70 cm &lt;/br&gt; 79L - 34 x 34 x 75 cm &lt;/br&gt; 109L - 39 x 39 x 80 cm</t>
  </si>
  <si>
    <t>ORTLIEB-PD350-ME#5L</t>
  </si>
  <si>
    <t>ORTLIEB-PD350-ME#7L</t>
  </si>
  <si>
    <t>ORTLIEB-PD350-ME#13L</t>
  </si>
  <si>
    <t>ORTLIEB-PD350-ME#10L</t>
  </si>
  <si>
    <t>ORTLIEB-PD350-ME#22L</t>
  </si>
  <si>
    <t>ORTLIEB-PD350-ME#35L</t>
  </si>
  <si>
    <t>ORTLIEB-PD350-ME#59L</t>
  </si>
  <si>
    <t>ORTLIEB-PD350-ME#79L</t>
  </si>
  <si>
    <t>ORTLIEB-PD350-ME#109L</t>
  </si>
  <si>
    <t>Ūdensdrošais maiss Ortlieb PD 350 melns/pelēks (W)</t>
  </si>
  <si>
    <t>ORTLIEB-PD350-SA#7L</t>
  </si>
  <si>
    <t>ORTLIEB-PD350-SA#5L</t>
  </si>
  <si>
    <t>ORTLIEB-PD350-SA#13L</t>
  </si>
  <si>
    <t>ORTLIEB-PD350-SA#10L</t>
  </si>
  <si>
    <t>ORTLIEB-PD350-SA#22L</t>
  </si>
  <si>
    <t>ORTLIEB-PD350-SA#35L</t>
  </si>
  <si>
    <t>ORTLIEB-PD350-SA#59L</t>
  </si>
  <si>
    <t>ORTLIEB-PD350-SA#79L</t>
  </si>
  <si>
    <t>ORTLIEB-PD350-SA#109L</t>
  </si>
  <si>
    <t>Ūdensdrošais maiss Ortlieb PD 350 sarkans (W)</t>
  </si>
  <si>
    <t>Ūdensdrošais maiss Ortlieb Dry Bag PS 10 With Valve oranžs (W)</t>
  </si>
  <si>
    <t>ORTLIEB-DRY-VALVE-PE#22L</t>
  </si>
  <si>
    <t>Ūdensdrošais maiss Ortlieb Dry Bag PS 10 With Valve pelēks (W)</t>
  </si>
  <si>
    <t>ORTLIEB-WATER-BAG-ME#4L</t>
  </si>
  <si>
    <t>ORTLIEB-WATER-BAG-ME#10L</t>
  </si>
  <si>
    <t>ORTLIEB-WATER-BAG-ZI#4L</t>
  </si>
  <si>
    <t>ORTLIEB-WATER-BAG-ZI#2L</t>
  </si>
  <si>
    <t>Viegla un funkcionāla ūdens transportējamā soma - rezervuārs. Tā ir lieliska alternatīva plastmasas vai alumīnija pudelēm. Kompaktā ūdens soma aprīkota ar siksnu, kas ļauj to piestiprināt mugursomai. Tā izgatavota no izturīga un ūdensdroša materiāla. Somas iekšēja daļa apstrādāta 'pārtikas kvalitātes' pārklājumu. 4 un 10 litru versijas iespējams viegli nostiprināt uz koka zariem vai transportlīdzekļiem, pateicoties diviem rokturiem, kas aprīkoti ar sprādzēm.&lt;/br&gt;&lt;/br&gt;Pielietojums: Duša, spilvens vai paliktnis sēdēšanai u.c., iespējams kombinēt ar ūdens filtriem ūdens attīrīšanai, iespējams kombinēt ar dzeršanas caurulīti, lai izmantotu kā dzeršanas sistēmu.&lt;/br&gt;&lt;/br&gt;Padoms:&lt;/br&gt;Visi ūdens rezervuāri ir piemēroti tikai ūdenim (maks. temperatūra 60°C/140°F). Nelietojiet alkoholiskiem, saldiem vai skābiem šķidrumiem. Nepakļaujiet dzeramo ūdeni pārāk ilgai karstuma iedarbībai. Regulāri mainiet ūdeni.Glabājiet rezervuāru sausu un atvērtu. Regulāri tīriet vārstu un rezervuāru. &lt;/br&gt; &lt;/br&gt; Izmēri: &lt;/br&gt; 2L - 20 x 20 x 30 cm &lt;/br&gt; 4L - 25 x 25 x 38 cm &lt;/br&gt; 10L - 36 x 36x 44 cm</t>
  </si>
  <si>
    <t>ORTLIEB-BOWL-ZI#10L</t>
  </si>
  <si>
    <t>ORTLIEB-BOWL-ZI#5L</t>
  </si>
  <si>
    <t>ORTLIEB-BOWL-ZA#10L</t>
  </si>
  <si>
    <t>ORTLIEB-BOWL-ZA#5L</t>
  </si>
  <si>
    <t>Saliekama vanniņa ūdens transportēšanai. Stabila konstrukcija, divi izturīgi rokturi ērtākai pārnešanai. Tā ir ļoti daudzfunkcionāla - izmantojama trauku mazgāšanai, dārzeņu tīrīšanai, ūdens nešanai u.c. &lt;/br&gt; &lt;/br&gt; Izmēri: &lt;/br&gt; 5L - 24 x 24 x 12 cm &lt;/br&gt; 10L - 28 x 28 x 14 cm &lt;/br&gt; 30 x 30 x 28 cm</t>
  </si>
  <si>
    <t>Ūdens transportēšanai</t>
  </si>
  <si>
    <t>Saliekamā vanniņa ūdens transportēšanai Ortlieb zila (W)</t>
  </si>
  <si>
    <t>Saliekamā vanniņa ūdens transportēšanai Ortlieb zaļa (W)</t>
  </si>
  <si>
    <t>Soma ūdens transportēšanai Otrlieb Water Bag melna (W)</t>
  </si>
  <si>
    <t>Soma ūdens transportēšanai Otrlieb Water Bag zila (W)</t>
  </si>
  <si>
    <t>ORTLIEB-SAFE-IT-ME#XXL</t>
  </si>
  <si>
    <t>ORTLIEB-SAFE-IT-ME#XL</t>
  </si>
  <si>
    <t>ORTLIEB-SAFE-IT-ZA#XL</t>
  </si>
  <si>
    <t>ORTLIEB-SAFE-IT-ZA#L</t>
  </si>
  <si>
    <t>ORTLIEB-SAFE-IT-ZA#M</t>
  </si>
  <si>
    <t>ORTLIEB-SAFE-IT-ME#M</t>
  </si>
  <si>
    <t>ORTLIEB-SAFE-IT-ME#L</t>
  </si>
  <si>
    <t>ORTLIEB-SAFE-IT-ME#S</t>
  </si>
  <si>
    <t>Izturīgs, ūdens un putekļu drošs iepakojums dažādu elektronikas ierīču glabāšanai un pasargāšanai no ārējās vides ietekmes. Tas noderēs GPS, telefonam, minidatoriem vai citām ierīcēm. Somiņai ir ērti atvienojama jostas cilpa un siksniņa (uzkāršanai kaklā) ar regulējamu fiksatoru. &lt;/br&gt; &lt;/br&gt; Izmēri: S - 7.2 x 7.2 x 16 cm &lt;/br&gt; M - 9 x 9 x 16 cm &lt;/br&gt; L - 10.2 x 10.2 x 17 cm &lt;/br&gt; XL - 15 x 15 x 21 cm &lt;/br&gt; XXL - 18 x 18 x 25 cm</t>
  </si>
  <si>
    <t>Iepakojums Ortlieb Safe-It melns (W)</t>
  </si>
  <si>
    <t>Iepakojums Ortlieb Safe-It zaļš (W)</t>
  </si>
  <si>
    <t>ORTLIEB-TABLET-CASE#7.9"</t>
  </si>
  <si>
    <t>ORTLIEB-TABLET-CASE#10"</t>
  </si>
  <si>
    <t>Funkcionāls ūdensnecaurlaidīgais iepakojums planšetdatoram, kas būs lieliski piemērots arī citām elektroierīcēm, piemēram, ē-lasītājiem, viedtālruņiem u.c. Iepakojums izgatavots no neilona materiāla ar PU pārklājumu. Iepakojums pārbaudīts saskaņā ar IP67 standartu, kas nodrošina pilnu aizsardzību pret putekļiem un ūdeni 30 minūšu ilgam periodam 1 m dziļumā. Jūtīgās elektroierīces ir droši pasargātas no mitruma, dubļiem, putekļiem un sniega. Iepakojumu iesējams piestiprināt pie apģērba, mugursomas vai glābšanas vestes. &lt;/br&gt;Aprīkots ar ūdensnecaurlaidīga rāvējslēdzēja aizdari, kas nodrošina 100% aizsardzību dažādos laikapstākļos. UV izturīgā PU-plēve ļauj neierobežoti izmantot skārienjūtīgo ekrānu un ierīces funkcijas.&lt;/br&gt;&lt;/br&gt;  Izmērs: &lt;/br&gt; 7.9" - 13.5 x 13.5 x 21 cm &lt;/br&gt; 10" - 18 x 18 x 25.5 cm.</t>
  </si>
  <si>
    <t>Somiņa Ortlieb Tablet Case melna (W)</t>
  </si>
  <si>
    <t>ORTLIEB-PS21R-VALVE-ZA#59L</t>
  </si>
  <si>
    <t>ORTLIEB-PS21R-VALVE-ZA#109L</t>
  </si>
  <si>
    <t>Izturīgs, viegls ūdensdrošais maiss ar aizrullējamu aizdares sistēmu. Maiss aprīkots ar īpašu ventili, kas ļauj no tā izspiest lieko gaisu, ļaujot samazināt maisa apjomu. Izgatavots no abrazīvi izturīga materiāla. Maisam ir D-veida riņķi pie aizdares sprādzēm un auduma cilpa pie maisa pamatnes, kas ļauj to ērtāk piestiprināt vai piekārt nepieciešamajā vietā, atvieglojot tā transportēšanu. &lt;/br &lt;/br&gt; Izmēri: &lt;br&gt; 59L - 31 x 31 x 70 cm &lt;/br&gt; 109L - 39 x 39 x 80 cm</t>
  </si>
  <si>
    <t>ORTLIEB-PS21-WINDOW-ME#13L</t>
  </si>
  <si>
    <t>Ūdensdrošais maiss Ortlieb PS 21R With Valve zaļš (W)</t>
  </si>
  <si>
    <t>Ūdensdrošais maiss Ortlieb Utralight Liner PS 10 75 L pelēks (W)</t>
  </si>
  <si>
    <t>Ūdensdrošais maiss Ortlieb PD 350 dzeltens (W)</t>
  </si>
  <si>
    <t>ORTLIEB-PS490-ME-DZE#13L</t>
  </si>
  <si>
    <t>ORTLIEB-PS490-ME-DZE#22L</t>
  </si>
  <si>
    <t>ORTLIEB-PS490-ME-DZE#35L</t>
  </si>
  <si>
    <t>ORTLIEB-PS490-ME-DZE#59L</t>
  </si>
  <si>
    <t>ORTLIEB-PS490-ME-DZE#79L</t>
  </si>
  <si>
    <t>ORTLIEB-PS490-ME-DZE#109L</t>
  </si>
  <si>
    <t>ORTLIEB-PS490-ME-PE#13L</t>
  </si>
  <si>
    <t>ORTLIEB-PS490-ME-PE#22L</t>
  </si>
  <si>
    <t>ORTLIEB-PS490-ME-PE#35L</t>
  </si>
  <si>
    <t>ORTLIEB-PS490-ME-PE#59L</t>
  </si>
  <si>
    <t>ORTLIEB-PS490-ME-PE#79L</t>
  </si>
  <si>
    <t>ORTLIEB-PS490-ME-PE#109L</t>
  </si>
  <si>
    <t>ORTLIEB-PS490-ME-SA#13L</t>
  </si>
  <si>
    <t>ORTLIEB-PS490-ME-SA22L</t>
  </si>
  <si>
    <t>ORTLIEB-PS490-ME-SA#35L</t>
  </si>
  <si>
    <t>ORTLIEB-PS490-ME-SA#59L</t>
  </si>
  <si>
    <t>ORTLIEB-PS490-ME-SA#79L</t>
  </si>
  <si>
    <t>ORTLIEB-PS490-ME-SA#109L</t>
  </si>
  <si>
    <t>Daudzpusīgs, izturīgs ūdensdrošais maiss ar aizrullējamu aizdares sistēmu. Izgatavots no ļoti izturīga un droša PS 490 poliestera materiāla. Maisam ir stingra pamatne, kas atvieglo tā piepildīšanu un padara maisu stabilāku. D-veida riņķi pie aizdares sprādzēm un auduma cilpa pie maisa pamatnes, kas ļauj to ērtāk piestiprināt vai piekārt nepieciešamajā vietā, atvieglojot tā transportēšanu. Maisu ir viegli un ērti tīrīt. Lai maiss būtu ūdensdrošs, tā aizdarei jābūt aizrullētai vismaz 3 - 4 reizes. Pateicoties tā izturīgajam materiālam, tas ideāli piemērots lietošanai pat ekstrēmākajās situācijās. &lt;/br&gt; &lt;/br&gt; Izmēri: &lt;/br&gt; 13L - 19 x 19 x 42 cm &lt;/br&gt; 22L - 22 x 22 x 52 cm &lt;/br&gt; 35L - 26 x 26 x 60 cm &lt;/br&gt; 59L - 31 x 31 x 70 cm &lt;/br&gt; 79L - 34 x 34 x 75 cm &lt;/br&gt; 109L - 39 x 39 x 80 cm</t>
  </si>
  <si>
    <t>Ūdensdrošais maiss Ortlieb PS 490 melns/dzeltens (W)</t>
  </si>
  <si>
    <t>Ūdensdrošais maiss Ortlieb PS 490 melns/pelēks (W)</t>
  </si>
  <si>
    <t>Ūdensdrošais maiss Ortlieb PS 490 melns/sarkans (W)</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</si>
</sst>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Ls-426]\ #,##0.00;[Red][$Ls-426]&quot; -&quot;#,##0.00"/>
    <numFmt numFmtId="165" formatCode="#,##0.000"/>
  </numFmts>
  <fonts count="22" x14ac:knownFonts="1">
    <font>
      <sz val="11"/>
      <color theme="1"/>
      <name val="Calibri"/>
      <family val="2"/>
      <charset val="186"/>
      <scheme val="minor"/>
    </font>
    <font>
      <sz val="11"/>
      <color theme="1"/>
      <name val="Calibri"/>
      <family val="2"/>
      <charset val="186"/>
      <scheme val="minor"/>
    </font>
    <font>
      <i/>
      <sz val="11"/>
      <color rgb="FF7F7F7F"/>
      <name val="Calibri"/>
      <family val="2"/>
      <charset val="186"/>
      <scheme val="minor"/>
    </font>
    <font>
      <sz val="11"/>
      <color theme="1"/>
      <name val="Calibri"/>
      <family val="2"/>
      <scheme val="minor"/>
    </font>
    <font>
      <sz val="11"/>
      <name val="Calibri"/>
      <family val="2"/>
      <charset val="186"/>
      <scheme val="minor"/>
    </font>
    <font>
      <sz val="11"/>
      <color rgb="FF000000"/>
      <name val="Calibri"/>
      <family val="2"/>
      <charset val="186"/>
    </font>
    <font>
      <sz val="11"/>
      <color indexed="8"/>
      <name val="Calibri"/>
      <family val="2"/>
      <charset val="186"/>
    </font>
    <font>
      <b/>
      <i/>
      <sz val="16"/>
      <color indexed="8"/>
      <name val="Arial"/>
      <family val="2"/>
      <charset val="186"/>
    </font>
    <font>
      <sz val="11"/>
      <color indexed="8"/>
      <name val="Arial"/>
      <family val="2"/>
      <charset val="186"/>
    </font>
    <font>
      <b/>
      <i/>
      <u/>
      <sz val="11"/>
      <color indexed="8"/>
      <name val="Arial"/>
      <family val="2"/>
      <charset val="186"/>
    </font>
    <font>
      <sz val="11"/>
      <color indexed="16"/>
      <name val="Calibri"/>
      <family val="2"/>
      <charset val="186"/>
    </font>
    <font>
      <sz val="11"/>
      <color indexed="8"/>
      <name val="Arial"/>
      <family val="2"/>
      <charset val="238"/>
    </font>
    <font>
      <sz val="10"/>
      <name val="Arial"/>
      <family val="2"/>
      <charset val="186"/>
    </font>
    <font>
      <sz val="11"/>
      <color indexed="8"/>
      <name val="Calibri"/>
      <family val="2"/>
      <charset val="1"/>
    </font>
    <font>
      <i/>
      <sz val="11"/>
      <color indexed="23"/>
      <name val="Calibri"/>
      <family val="2"/>
      <charset val="186"/>
    </font>
    <font>
      <sz val="11"/>
      <color indexed="17"/>
      <name val="Calibri"/>
      <family val="2"/>
      <charset val="186"/>
    </font>
    <font>
      <u/>
      <sz val="11"/>
      <color indexed="12"/>
      <name val="Calibri"/>
      <family val="2"/>
      <charset val="186"/>
    </font>
    <font>
      <sz val="11"/>
      <color indexed="20"/>
      <name val="Calibri"/>
      <family val="2"/>
      <charset val="186"/>
    </font>
    <font>
      <i/>
      <sz val="11"/>
      <color rgb="FF808080"/>
      <name val="Calibri"/>
      <family val="2"/>
      <charset val="186"/>
    </font>
    <font>
      <sz val="11"/>
      <color rgb="FF000000"/>
      <name val="Calibri"/>
      <family val="2"/>
      <charset val="1"/>
    </font>
    <font>
      <sz val="10"/>
      <color rgb="FF000000"/>
      <name val="Arial"/>
      <family val="2"/>
      <charset val="186"/>
    </font>
    <font>
      <sz val="11"/>
      <color rgb="FF373737"/>
      <name val="Calibri"/>
      <family val="2"/>
      <charset val="186"/>
      <scheme val="minor"/>
    </font>
  </fonts>
  <fills count="6">
    <fill>
      <patternFill patternType="none"/>
    </fill>
    <fill>
      <patternFill patternType="gray125"/>
    </fill>
    <fill>
      <patternFill patternType="solid">
        <fgColor indexed="47"/>
        <bgColor indexed="31"/>
      </patternFill>
    </fill>
    <fill>
      <patternFill patternType="solid">
        <fgColor indexed="45"/>
        <bgColor indexed="29"/>
      </patternFill>
    </fill>
    <fill>
      <patternFill patternType="solid">
        <fgColor indexed="42"/>
        <bgColor indexed="27"/>
      </patternFill>
    </fill>
    <fill>
      <patternFill patternType="solid">
        <fgColor rgb="FFFFFF00"/>
        <bgColor indexed="64"/>
      </patternFill>
    </fill>
  </fills>
  <borders count="1">
    <border>
      <left/>
      <right/>
      <top/>
      <bottom/>
      <diagonal/>
    </border>
  </borders>
  <cellStyleXfs count="1786">
    <xf numFmtId="0" fontId="0" fillId="0" borderId="0"/>
    <xf numFmtId="0" fontId="3" fillId="0" borderId="0"/>
    <xf numFmtId="0" fontId="5" fillId="0" borderId="0"/>
    <xf numFmtId="0" fontId="6" fillId="0" borderId="0"/>
    <xf numFmtId="0" fontId="10" fillId="2" borderId="0" applyNumberFormat="0" applyBorder="0" applyAlignment="0" applyProtection="0"/>
    <xf numFmtId="164" fontId="6" fillId="0" borderId="0"/>
    <xf numFmtId="0" fontId="6" fillId="0" borderId="0"/>
    <xf numFmtId="0" fontId="6" fillId="0" borderId="0"/>
    <xf numFmtId="0" fontId="6" fillId="0" borderId="0"/>
    <xf numFmtId="0" fontId="13" fillId="0" borderId="0"/>
    <xf numFmtId="0" fontId="6" fillId="0" borderId="0"/>
    <xf numFmtId="0" fontId="17" fillId="3" borderId="0" applyBorder="0" applyProtection="0"/>
    <xf numFmtId="0" fontId="6" fillId="0" borderId="0"/>
    <xf numFmtId="0" fontId="13" fillId="0" borderId="0"/>
    <xf numFmtId="0" fontId="13" fillId="0" borderId="0"/>
    <xf numFmtId="0" fontId="6" fillId="0" borderId="0"/>
    <xf numFmtId="0" fontId="13" fillId="0" borderId="0"/>
    <xf numFmtId="164" fontId="6" fillId="0" borderId="0"/>
    <xf numFmtId="164" fontId="6"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4" fontId="6" fillId="0" borderId="0"/>
    <xf numFmtId="164" fontId="6" fillId="0" borderId="0"/>
    <xf numFmtId="164" fontId="6" fillId="0" borderId="0"/>
    <xf numFmtId="164" fontId="6" fillId="0" borderId="0"/>
    <xf numFmtId="0" fontId="13" fillId="0" borderId="0"/>
    <xf numFmtId="0" fontId="13" fillId="0" borderId="0"/>
    <xf numFmtId="0" fontId="13" fillId="0" borderId="0"/>
    <xf numFmtId="0" fontId="13" fillId="0" borderId="0"/>
    <xf numFmtId="0" fontId="13" fillId="0" borderId="0"/>
    <xf numFmtId="0" fontId="6" fillId="0" borderId="0"/>
    <xf numFmtId="0" fontId="6" fillId="0" borderId="0"/>
    <xf numFmtId="0" fontId="6" fillId="0" borderId="0"/>
    <xf numFmtId="0" fontId="10" fillId="2" borderId="0" applyBorder="0" applyProtection="0"/>
    <xf numFmtId="0" fontId="13" fillId="0" borderId="0"/>
    <xf numFmtId="164" fontId="6" fillId="0" borderId="0"/>
    <xf numFmtId="0" fontId="13" fillId="0" borderId="0"/>
    <xf numFmtId="0" fontId="6" fillId="0" borderId="0"/>
    <xf numFmtId="164" fontId="6" fillId="0" borderId="0"/>
    <xf numFmtId="0" fontId="17" fillId="3" borderId="0" applyBorder="0" applyProtection="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0" fontId="6"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5" fillId="4" borderId="0" applyNumberFormat="0" applyBorder="0" applyAlignment="0" applyProtection="0"/>
    <xf numFmtId="0" fontId="6" fillId="0" borderId="0"/>
    <xf numFmtId="0" fontId="13" fillId="0" borderId="0"/>
    <xf numFmtId="0" fontId="6" fillId="0" borderId="0"/>
    <xf numFmtId="0" fontId="13" fillId="0" borderId="0"/>
    <xf numFmtId="0" fontId="13" fillId="0" borderId="0"/>
    <xf numFmtId="0" fontId="13" fillId="0" borderId="0"/>
    <xf numFmtId="0" fontId="13" fillId="0" borderId="0"/>
    <xf numFmtId="0" fontId="13" fillId="0" borderId="0"/>
    <xf numFmtId="0" fontId="13" fillId="0" borderId="0"/>
    <xf numFmtId="0" fontId="6" fillId="0" borderId="0"/>
    <xf numFmtId="0" fontId="6" fillId="0" borderId="0"/>
    <xf numFmtId="0" fontId="6" fillId="0" borderId="0"/>
    <xf numFmtId="0" fontId="6" fillId="0" borderId="0"/>
    <xf numFmtId="0" fontId="14" fillId="0" borderId="0" applyNumberFormat="0" applyFill="0" applyBorder="0" applyAlignment="0" applyProtection="0"/>
    <xf numFmtId="0" fontId="18" fillId="0" borderId="0" applyBorder="0" applyProtection="0"/>
    <xf numFmtId="0" fontId="19" fillId="0" borderId="0"/>
    <xf numFmtId="0" fontId="19" fillId="0" borderId="0"/>
    <xf numFmtId="0" fontId="19" fillId="0" borderId="0"/>
    <xf numFmtId="0" fontId="19" fillId="0" borderId="0"/>
    <xf numFmtId="0" fontId="19" fillId="0" borderId="0"/>
    <xf numFmtId="0" fontId="19" fillId="0" borderId="0"/>
    <xf numFmtId="0" fontId="2" fillId="0" borderId="0" applyNumberForma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9" fillId="0" borderId="0"/>
    <xf numFmtId="0" fontId="19" fillId="0" borderId="0"/>
    <xf numFmtId="0" fontId="19" fillId="0" borderId="0"/>
    <xf numFmtId="0" fontId="18" fillId="0" borderId="0" applyBorder="0" applyProtection="0"/>
    <xf numFmtId="0" fontId="18" fillId="0" borderId="0" applyBorder="0" applyProtection="0"/>
    <xf numFmtId="0" fontId="19" fillId="0" borderId="0"/>
    <xf numFmtId="0" fontId="5" fillId="0" borderId="0"/>
    <xf numFmtId="0" fontId="18" fillId="0" borderId="0" applyBorder="0" applyProtection="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applyBorder="0" applyProtection="0"/>
    <xf numFmtId="0" fontId="5" fillId="0" borderId="0"/>
    <xf numFmtId="0" fontId="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5" fillId="0" borderId="0"/>
    <xf numFmtId="0" fontId="18" fillId="0" borderId="0" applyBorder="0" applyProtection="0"/>
    <xf numFmtId="0" fontId="19" fillId="0" borderId="0"/>
    <xf numFmtId="0" fontId="5" fillId="0" borderId="0"/>
    <xf numFmtId="0" fontId="19" fillId="0" borderId="0"/>
    <xf numFmtId="0" fontId="5" fillId="0" borderId="0"/>
    <xf numFmtId="0" fontId="5" fillId="0" borderId="0"/>
    <xf numFmtId="0" fontId="18" fillId="0" borderId="0" applyBorder="0" applyProtection="0"/>
    <xf numFmtId="0" fontId="19" fillId="0" borderId="0"/>
    <xf numFmtId="0" fontId="19" fillId="0" borderId="0"/>
    <xf numFmtId="0" fontId="5" fillId="0" borderId="0"/>
    <xf numFmtId="0" fontId="5" fillId="0" borderId="0"/>
    <xf numFmtId="0" fontId="18" fillId="0" borderId="0" applyBorder="0" applyProtection="0"/>
    <xf numFmtId="0" fontId="19" fillId="0" borderId="0"/>
    <xf numFmtId="0" fontId="19" fillId="0" borderId="0"/>
    <xf numFmtId="0" fontId="5" fillId="0" borderId="0"/>
    <xf numFmtId="0" fontId="5" fillId="0" borderId="0"/>
    <xf numFmtId="0" fontId="18" fillId="0" borderId="0" applyBorder="0" applyProtection="0"/>
    <xf numFmtId="0" fontId="19" fillId="0" borderId="0"/>
    <xf numFmtId="0" fontId="19" fillId="0" borderId="0"/>
    <xf numFmtId="0" fontId="18" fillId="0" borderId="0" applyBorder="0" applyProtection="0"/>
    <xf numFmtId="0" fontId="19" fillId="0" borderId="0"/>
    <xf numFmtId="0" fontId="19" fillId="0" borderId="0"/>
    <xf numFmtId="0" fontId="18" fillId="0" borderId="0" applyBorder="0" applyProtection="0"/>
    <xf numFmtId="0" fontId="19" fillId="0" borderId="0"/>
    <xf numFmtId="0" fontId="19" fillId="0" borderId="0"/>
    <xf numFmtId="0" fontId="18" fillId="0" borderId="0" applyBorder="0" applyProtection="0"/>
    <xf numFmtId="0" fontId="19" fillId="0" borderId="0"/>
    <xf numFmtId="0" fontId="19" fillId="0" borderId="0"/>
    <xf numFmtId="0" fontId="19" fillId="0" borderId="0"/>
    <xf numFmtId="0" fontId="19" fillId="0" borderId="0"/>
    <xf numFmtId="0" fontId="19" fillId="0" borderId="0"/>
    <xf numFmtId="0" fontId="19" fillId="0" borderId="0"/>
    <xf numFmtId="0" fontId="7" fillId="0" borderId="0">
      <alignment horizontal="center" textRotation="90"/>
    </xf>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2" fillId="0" borderId="0"/>
    <xf numFmtId="0" fontId="13" fillId="0" borderId="0"/>
    <xf numFmtId="0" fontId="20" fillId="0" borderId="0"/>
    <xf numFmtId="0" fontId="5" fillId="0" borderId="0"/>
    <xf numFmtId="0" fontId="1" fillId="0" borderId="0"/>
    <xf numFmtId="0" fontId="19" fillId="0" borderId="0"/>
    <xf numFmtId="0" fontId="6" fillId="0" borderId="0"/>
    <xf numFmtId="0" fontId="6" fillId="0" borderId="0"/>
    <xf numFmtId="0" fontId="19" fillId="0" borderId="0"/>
    <xf numFmtId="0" fontId="19" fillId="0" borderId="0"/>
    <xf numFmtId="0" fontId="19" fillId="0" borderId="0"/>
    <xf numFmtId="0" fontId="19" fillId="0" borderId="0"/>
    <xf numFmtId="0" fontId="3" fillId="0" borderId="0"/>
    <xf numFmtId="0" fontId="5" fillId="0" borderId="0"/>
    <xf numFmtId="0" fontId="19" fillId="0" borderId="0"/>
    <xf numFmtId="0" fontId="19" fillId="0" borderId="0"/>
    <xf numFmtId="0" fontId="19" fillId="0" borderId="0"/>
    <xf numFmtId="0" fontId="19" fillId="0" borderId="0"/>
    <xf numFmtId="0" fontId="19" fillId="0" borderId="0"/>
    <xf numFmtId="0" fontId="19" fillId="0" borderId="0"/>
    <xf numFmtId="0" fontId="5" fillId="0" borderId="0"/>
    <xf numFmtId="0" fontId="5" fillId="0" borderId="0"/>
    <xf numFmtId="0" fontId="5" fillId="0" borderId="0"/>
    <xf numFmtId="0" fontId="5" fillId="0" borderId="0"/>
    <xf numFmtId="0" fontId="5" fillId="0" borderId="0"/>
    <xf numFmtId="0" fontId="19" fillId="0" borderId="0"/>
    <xf numFmtId="0" fontId="19" fillId="0" borderId="0"/>
    <xf numFmtId="0" fontId="5" fillId="0" borderId="0"/>
    <xf numFmtId="0" fontId="19" fillId="0" borderId="0"/>
    <xf numFmtId="0" fontId="19" fillId="0" borderId="0"/>
    <xf numFmtId="0" fontId="19" fillId="0" borderId="0"/>
    <xf numFmtId="0" fontId="19" fillId="0" borderId="0"/>
    <xf numFmtId="0" fontId="19" fillId="0" borderId="0"/>
    <xf numFmtId="0" fontId="19" fillId="0" borderId="0"/>
    <xf numFmtId="0" fontId="5"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9" fillId="0" borderId="0"/>
    <xf numFmtId="0" fontId="19" fillId="0" borderId="0"/>
    <xf numFmtId="0" fontId="20" fillId="0" borderId="0"/>
    <xf numFmtId="0" fontId="6" fillId="0" borderId="0"/>
    <xf numFmtId="0" fontId="13" fillId="0" borderId="0"/>
    <xf numFmtId="0" fontId="13" fillId="0" borderId="0"/>
    <xf numFmtId="0" fontId="1" fillId="0" borderId="0"/>
    <xf numFmtId="0" fontId="13" fillId="0" borderId="0"/>
    <xf numFmtId="0" fontId="13" fillId="0" borderId="0"/>
    <xf numFmtId="0" fontId="19" fillId="0" borderId="0"/>
    <xf numFmtId="0" fontId="20" fillId="0" borderId="0"/>
    <xf numFmtId="0" fontId="20" fillId="0" borderId="0"/>
    <xf numFmtId="0" fontId="1" fillId="0" borderId="0"/>
    <xf numFmtId="0" fontId="3" fillId="0" borderId="0"/>
    <xf numFmtId="0" fontId="19" fillId="0" borderId="0"/>
    <xf numFmtId="0" fontId="6" fillId="0" borderId="0"/>
    <xf numFmtId="0" fontId="6" fillId="0" borderId="0"/>
    <xf numFmtId="0" fontId="19" fillId="0" borderId="0"/>
    <xf numFmtId="0" fontId="19" fillId="0" borderId="0"/>
    <xf numFmtId="0" fontId="3" fillId="0" borderId="0"/>
    <xf numFmtId="0" fontId="19" fillId="0" borderId="0"/>
    <xf numFmtId="0" fontId="20" fillId="0" borderId="0"/>
    <xf numFmtId="0" fontId="20" fillId="0" borderId="0"/>
    <xf numFmtId="0" fontId="20" fillId="0" borderId="0"/>
    <xf numFmtId="0" fontId="20" fillId="0" borderId="0"/>
    <xf numFmtId="0" fontId="20"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3" fillId="0" borderId="0"/>
    <xf numFmtId="0" fontId="20" fillId="0" borderId="0"/>
    <xf numFmtId="0" fontId="3" fillId="0" borderId="0"/>
    <xf numFmtId="0" fontId="19" fillId="0" borderId="0"/>
    <xf numFmtId="0" fontId="6" fillId="0" borderId="0"/>
    <xf numFmtId="0" fontId="3" fillId="0" borderId="0"/>
    <xf numFmtId="0" fontId="3" fillId="0" borderId="0"/>
    <xf numFmtId="0" fontId="5" fillId="0" borderId="0"/>
    <xf numFmtId="0" fontId="5" fillId="0" borderId="0"/>
    <xf numFmtId="0" fontId="3" fillId="0" borderId="0"/>
    <xf numFmtId="0" fontId="19" fillId="0" borderId="0"/>
    <xf numFmtId="0" fontId="19" fillId="0" borderId="0"/>
    <xf numFmtId="0" fontId="19" fillId="0" borderId="0"/>
    <xf numFmtId="0" fontId="19" fillId="0" borderId="0"/>
    <xf numFmtId="0" fontId="19" fillId="0" borderId="0"/>
    <xf numFmtId="0" fontId="3"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3" fillId="0" borderId="0"/>
    <xf numFmtId="0" fontId="3" fillId="0" borderId="0"/>
    <xf numFmtId="0" fontId="3" fillId="0" borderId="0"/>
    <xf numFmtId="0" fontId="3" fillId="0" borderId="0"/>
    <xf numFmtId="0" fontId="19" fillId="0" borderId="0"/>
    <xf numFmtId="0" fontId="19" fillId="0" borderId="0"/>
    <xf numFmtId="0" fontId="6" fillId="0" borderId="0"/>
    <xf numFmtId="0" fontId="19" fillId="0" borderId="0"/>
    <xf numFmtId="0" fontId="19" fillId="0" borderId="0"/>
    <xf numFmtId="0" fontId="20" fillId="0" borderId="0"/>
    <xf numFmtId="0" fontId="20" fillId="0" borderId="0"/>
    <xf numFmtId="0" fontId="3" fillId="0" borderId="0"/>
    <xf numFmtId="0" fontId="5" fillId="0" borderId="0"/>
    <xf numFmtId="0" fontId="5" fillId="0" borderId="0"/>
    <xf numFmtId="0" fontId="3" fillId="0" borderId="0"/>
    <xf numFmtId="0" fontId="19" fillId="0" borderId="0"/>
    <xf numFmtId="0" fontId="20" fillId="0" borderId="0"/>
    <xf numFmtId="0" fontId="3" fillId="0" borderId="0"/>
    <xf numFmtId="0" fontId="19" fillId="0" borderId="0"/>
    <xf numFmtId="0" fontId="20" fillId="0" borderId="0"/>
    <xf numFmtId="0" fontId="20" fillId="0" borderId="0"/>
    <xf numFmtId="0" fontId="20" fillId="0" borderId="0"/>
    <xf numFmtId="0" fontId="20" fillId="0" borderId="0"/>
    <xf numFmtId="0" fontId="20" fillId="0" borderId="0"/>
    <xf numFmtId="0" fontId="20" fillId="0" borderId="0"/>
    <xf numFmtId="0" fontId="19" fillId="0" borderId="0"/>
    <xf numFmtId="0" fontId="19" fillId="0" borderId="0"/>
    <xf numFmtId="0" fontId="19" fillId="0" borderId="0"/>
    <xf numFmtId="0" fontId="19" fillId="0" borderId="0"/>
    <xf numFmtId="0" fontId="19"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3" fillId="0" borderId="0"/>
    <xf numFmtId="0" fontId="3" fillId="0" borderId="0"/>
    <xf numFmtId="0" fontId="20" fillId="0" borderId="0"/>
    <xf numFmtId="0" fontId="20" fillId="0" borderId="0"/>
    <xf numFmtId="0" fontId="3" fillId="0" borderId="0"/>
    <xf numFmtId="0" fontId="3" fillId="0" borderId="0"/>
    <xf numFmtId="0" fontId="3" fillId="0" borderId="0"/>
    <xf numFmtId="0" fontId="1" fillId="0" borderId="0"/>
    <xf numFmtId="0" fontId="1" fillId="0" borderId="0"/>
    <xf numFmtId="0" fontId="20"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19" fillId="0" borderId="0"/>
    <xf numFmtId="0" fontId="20" fillId="0" borderId="0"/>
    <xf numFmtId="0" fontId="20" fillId="0" borderId="0"/>
    <xf numFmtId="0" fontId="20" fillId="0" borderId="0"/>
    <xf numFmtId="0" fontId="20" fillId="0" borderId="0"/>
    <xf numFmtId="0" fontId="20" fillId="0" borderId="0"/>
    <xf numFmtId="0" fontId="20" fillId="0" borderId="0"/>
    <xf numFmtId="0" fontId="19" fillId="0" borderId="0"/>
    <xf numFmtId="0" fontId="19" fillId="0" borderId="0"/>
    <xf numFmtId="0" fontId="19" fillId="0" borderId="0"/>
    <xf numFmtId="0" fontId="19" fillId="0" borderId="0"/>
    <xf numFmtId="0" fontId="19" fillId="0" borderId="0"/>
    <xf numFmtId="0" fontId="20" fillId="0" borderId="0"/>
    <xf numFmtId="0" fontId="20" fillId="0" borderId="0"/>
    <xf numFmtId="0" fontId="19" fillId="0" borderId="0"/>
    <xf numFmtId="0" fontId="19" fillId="0" borderId="0"/>
    <xf numFmtId="0" fontId="20" fillId="0" borderId="0"/>
    <xf numFmtId="0" fontId="20" fillId="0" borderId="0"/>
    <xf numFmtId="0" fontId="19" fillId="0" borderId="0"/>
    <xf numFmtId="0" fontId="3" fillId="0" borderId="0"/>
    <xf numFmtId="0" fontId="19" fillId="0" borderId="0"/>
    <xf numFmtId="0" fontId="19" fillId="0" borderId="0"/>
    <xf numFmtId="0" fontId="19" fillId="0" borderId="0"/>
    <xf numFmtId="0" fontId="19" fillId="0" borderId="0"/>
    <xf numFmtId="0" fontId="19" fillId="0" borderId="0"/>
    <xf numFmtId="0" fontId="3"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 fillId="0" borderId="0"/>
    <xf numFmtId="0" fontId="1" fillId="0" borderId="0"/>
    <xf numFmtId="0" fontId="19" fillId="0" borderId="0"/>
    <xf numFmtId="0" fontId="3" fillId="0" borderId="0"/>
    <xf numFmtId="0" fontId="20"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19" fillId="0" borderId="0"/>
    <xf numFmtId="0" fontId="20" fillId="0" borderId="0"/>
    <xf numFmtId="0" fontId="20" fillId="0" borderId="0"/>
    <xf numFmtId="0" fontId="20" fillId="0" borderId="0"/>
    <xf numFmtId="0" fontId="20" fillId="0" borderId="0"/>
    <xf numFmtId="0" fontId="20" fillId="0" borderId="0"/>
    <xf numFmtId="0" fontId="20" fillId="0" borderId="0"/>
    <xf numFmtId="0" fontId="19" fillId="0" borderId="0"/>
    <xf numFmtId="0" fontId="19" fillId="0" borderId="0"/>
    <xf numFmtId="0" fontId="19" fillId="0" borderId="0"/>
    <xf numFmtId="0" fontId="19" fillId="0" borderId="0"/>
    <xf numFmtId="0" fontId="19" fillId="0" borderId="0"/>
    <xf numFmtId="0" fontId="20" fillId="0" borderId="0"/>
    <xf numFmtId="0" fontId="20" fillId="0" borderId="0"/>
    <xf numFmtId="0" fontId="19" fillId="0" borderId="0"/>
    <xf numFmtId="0" fontId="19" fillId="0" borderId="0"/>
    <xf numFmtId="0" fontId="20" fillId="0" borderId="0"/>
    <xf numFmtId="0" fontId="20" fillId="0" borderId="0"/>
    <xf numFmtId="0" fontId="19" fillId="0" borderId="0"/>
    <xf numFmtId="0" fontId="3" fillId="0" borderId="0"/>
    <xf numFmtId="0" fontId="20"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19" fillId="0" borderId="0"/>
    <xf numFmtId="0" fontId="20" fillId="0" borderId="0"/>
    <xf numFmtId="0" fontId="20" fillId="0" borderId="0"/>
    <xf numFmtId="0" fontId="20" fillId="0" borderId="0"/>
    <xf numFmtId="0" fontId="20" fillId="0" borderId="0"/>
    <xf numFmtId="0" fontId="20" fillId="0" borderId="0"/>
    <xf numFmtId="0" fontId="20" fillId="0" borderId="0"/>
    <xf numFmtId="0" fontId="19" fillId="0" borderId="0"/>
    <xf numFmtId="0" fontId="19" fillId="0" borderId="0"/>
    <xf numFmtId="0" fontId="19" fillId="0" borderId="0"/>
    <xf numFmtId="0" fontId="19" fillId="0" borderId="0"/>
    <xf numFmtId="0" fontId="19" fillId="0" borderId="0"/>
    <xf numFmtId="0" fontId="20" fillId="0" borderId="0"/>
    <xf numFmtId="0" fontId="20" fillId="0" borderId="0"/>
    <xf numFmtId="0" fontId="19" fillId="0" borderId="0"/>
    <xf numFmtId="0" fontId="19" fillId="0" borderId="0"/>
    <xf numFmtId="0" fontId="20" fillId="0" borderId="0"/>
    <xf numFmtId="0" fontId="20" fillId="0" borderId="0"/>
    <xf numFmtId="0" fontId="19" fillId="0" borderId="0"/>
    <xf numFmtId="0" fontId="3" fillId="0" borderId="0"/>
    <xf numFmtId="0" fontId="20"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19" fillId="0" borderId="0"/>
    <xf numFmtId="0" fontId="20" fillId="0" borderId="0"/>
    <xf numFmtId="0" fontId="20" fillId="0" borderId="0"/>
    <xf numFmtId="0" fontId="20" fillId="0" borderId="0"/>
    <xf numFmtId="0" fontId="20" fillId="0" borderId="0"/>
    <xf numFmtId="0" fontId="20" fillId="0" borderId="0"/>
    <xf numFmtId="0" fontId="20" fillId="0" borderId="0"/>
    <xf numFmtId="0" fontId="19" fillId="0" borderId="0"/>
    <xf numFmtId="0" fontId="19" fillId="0" borderId="0"/>
    <xf numFmtId="0" fontId="19" fillId="0" borderId="0"/>
    <xf numFmtId="0" fontId="19" fillId="0" borderId="0"/>
    <xf numFmtId="0" fontId="19" fillId="0" borderId="0"/>
    <xf numFmtId="0" fontId="20" fillId="0" borderId="0"/>
    <xf numFmtId="0" fontId="20" fillId="0" borderId="0"/>
    <xf numFmtId="0" fontId="19" fillId="0" borderId="0"/>
    <xf numFmtId="0" fontId="19" fillId="0" borderId="0"/>
    <xf numFmtId="0" fontId="20" fillId="0" borderId="0"/>
    <xf numFmtId="0" fontId="20" fillId="0" borderId="0"/>
    <xf numFmtId="0" fontId="19" fillId="0" borderId="0"/>
    <xf numFmtId="0" fontId="3" fillId="0" borderId="0"/>
    <xf numFmtId="0" fontId="1" fillId="0" borderId="0"/>
    <xf numFmtId="0" fontId="3"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3" fillId="0" borderId="0"/>
    <xf numFmtId="0" fontId="13" fillId="0" borderId="0"/>
    <xf numFmtId="0" fontId="1" fillId="0" borderId="0"/>
    <xf numFmtId="0" fontId="1" fillId="0" borderId="0"/>
    <xf numFmtId="0" fontId="1" fillId="0" borderId="0"/>
    <xf numFmtId="0" fontId="1"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1" fillId="0" borderId="0"/>
    <xf numFmtId="0" fontId="1"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6" fillId="0" borderId="0"/>
    <xf numFmtId="0" fontId="13" fillId="0" borderId="0"/>
    <xf numFmtId="0" fontId="13" fillId="0" borderId="0"/>
    <xf numFmtId="0" fontId="6" fillId="0" borderId="0"/>
    <xf numFmtId="0" fontId="6" fillId="0" borderId="0"/>
    <xf numFmtId="0" fontId="6" fillId="0" borderId="0"/>
    <xf numFmtId="0" fontId="6" fillId="0" borderId="0"/>
    <xf numFmtId="0" fontId="1" fillId="0" borderId="0"/>
    <xf numFmtId="0" fontId="6" fillId="0" borderId="0"/>
    <xf numFmtId="0" fontId="6" fillId="0" borderId="0"/>
    <xf numFmtId="0" fontId="1" fillId="0" borderId="0"/>
    <xf numFmtId="0" fontId="1" fillId="0" borderId="0"/>
    <xf numFmtId="0" fontId="1"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3" fillId="0" borderId="0"/>
    <xf numFmtId="0" fontId="6" fillId="0" borderId="0"/>
    <xf numFmtId="0" fontId="1" fillId="0" borderId="0"/>
    <xf numFmtId="0" fontId="1" fillId="0" borderId="0"/>
    <xf numFmtId="0" fontId="1"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1" fillId="0" borderId="0"/>
    <xf numFmtId="0" fontId="1" fillId="0" borderId="0"/>
    <xf numFmtId="0" fontId="6" fillId="0" borderId="0"/>
    <xf numFmtId="0" fontId="1"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 fillId="0" borderId="0"/>
    <xf numFmtId="0" fontId="3" fillId="0" borderId="0"/>
    <xf numFmtId="0" fontId="1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13" fillId="0" borderId="0"/>
    <xf numFmtId="0" fontId="13" fillId="0" borderId="0"/>
    <xf numFmtId="0" fontId="1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3" fillId="0" borderId="0"/>
    <xf numFmtId="0" fontId="13" fillId="0" borderId="0"/>
    <xf numFmtId="0" fontId="1" fillId="0" borderId="0"/>
    <xf numFmtId="0" fontId="1" fillId="0" borderId="0"/>
    <xf numFmtId="0" fontId="6" fillId="0" borderId="0"/>
    <xf numFmtId="0" fontId="6" fillId="0" borderId="0"/>
    <xf numFmtId="0" fontId="1" fillId="0" borderId="0"/>
    <xf numFmtId="0" fontId="1" fillId="0" borderId="0"/>
    <xf numFmtId="0" fontId="1" fillId="0" borderId="0"/>
    <xf numFmtId="0" fontId="1" fillId="0" borderId="0"/>
    <xf numFmtId="0" fontId="6" fillId="0" borderId="0"/>
    <xf numFmtId="0" fontId="19" fillId="0" borderId="0"/>
    <xf numFmtId="0" fontId="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 fillId="0" borderId="0"/>
    <xf numFmtId="0" fontId="13" fillId="0" borderId="0"/>
    <xf numFmtId="0" fontId="3" fillId="0" borderId="0"/>
    <xf numFmtId="0" fontId="3" fillId="0" borderId="0"/>
    <xf numFmtId="0" fontId="13" fillId="0" borderId="0"/>
    <xf numFmtId="0" fontId="13" fillId="0" borderId="0"/>
    <xf numFmtId="0" fontId="13" fillId="0" borderId="0"/>
    <xf numFmtId="0" fontId="13" fillId="0" borderId="0"/>
    <xf numFmtId="0" fontId="13" fillId="0" borderId="0"/>
    <xf numFmtId="0" fontId="3" fillId="0" borderId="0"/>
    <xf numFmtId="0" fontId="1" fillId="0" borderId="0"/>
    <xf numFmtId="0" fontId="1" fillId="0" borderId="0"/>
    <xf numFmtId="0" fontId="3" fillId="0" borderId="0"/>
    <xf numFmtId="0" fontId="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9" fillId="0" borderId="0"/>
    <xf numFmtId="0" fontId="1" fillId="0" borderId="0"/>
    <xf numFmtId="0" fontId="1" fillId="0" borderId="0"/>
    <xf numFmtId="0" fontId="1" fillId="0" borderId="0"/>
    <xf numFmtId="0" fontId="1" fillId="0" borderId="0"/>
    <xf numFmtId="0" fontId="19" fillId="0" borderId="0"/>
    <xf numFmtId="0" fontId="19" fillId="0" borderId="0"/>
    <xf numFmtId="0" fontId="1" fillId="0" borderId="0"/>
    <xf numFmtId="0" fontId="6" fillId="0" borderId="0"/>
    <xf numFmtId="0" fontId="6" fillId="0" borderId="0"/>
    <xf numFmtId="0" fontId="3" fillId="0" borderId="0"/>
    <xf numFmtId="0" fontId="13" fillId="0" borderId="0"/>
    <xf numFmtId="0" fontId="3" fillId="0" borderId="0"/>
    <xf numFmtId="0" fontId="1" fillId="0" borderId="0"/>
    <xf numFmtId="0" fontId="1" fillId="0" borderId="0"/>
    <xf numFmtId="0" fontId="3" fillId="0" borderId="0"/>
    <xf numFmtId="0" fontId="3" fillId="0" borderId="0"/>
    <xf numFmtId="0" fontId="1" fillId="0" borderId="0"/>
    <xf numFmtId="0" fontId="6" fillId="0" borderId="0"/>
    <xf numFmtId="0" fontId="6" fillId="0" borderId="0"/>
    <xf numFmtId="0" fontId="6" fillId="0" borderId="0"/>
    <xf numFmtId="0" fontId="1" fillId="0" borderId="0"/>
    <xf numFmtId="0" fontId="3"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9" fillId="0" borderId="0"/>
    <xf numFmtId="0" fontId="6" fillId="0" borderId="0"/>
    <xf numFmtId="0" fontId="6" fillId="0" borderId="0"/>
    <xf numFmtId="0" fontId="6" fillId="0" borderId="0"/>
    <xf numFmtId="0" fontId="6" fillId="0" borderId="0"/>
    <xf numFmtId="0" fontId="19" fillId="0" borderId="0"/>
    <xf numFmtId="0" fontId="12" fillId="0" borderId="0"/>
    <xf numFmtId="0" fontId="19" fillId="0" borderId="0"/>
    <xf numFmtId="0" fontId="19" fillId="0" borderId="0"/>
    <xf numFmtId="0" fontId="19" fillId="0" borderId="0"/>
    <xf numFmtId="0" fontId="13" fillId="0" borderId="0"/>
    <xf numFmtId="0" fontId="1" fillId="0" borderId="0"/>
    <xf numFmtId="0" fontId="1" fillId="0" borderId="0"/>
    <xf numFmtId="0" fontId="19" fillId="0" borderId="0"/>
    <xf numFmtId="0" fontId="19" fillId="0" borderId="0"/>
    <xf numFmtId="0" fontId="1" fillId="0" borderId="0"/>
    <xf numFmtId="0" fontId="1" fillId="0" borderId="0"/>
    <xf numFmtId="0" fontId="1" fillId="0" borderId="0"/>
    <xf numFmtId="0" fontId="13" fillId="0" borderId="0"/>
    <xf numFmtId="0" fontId="13" fillId="0" borderId="0"/>
    <xf numFmtId="0" fontId="13" fillId="0" borderId="0"/>
    <xf numFmtId="0" fontId="1" fillId="0" borderId="0"/>
    <xf numFmtId="0" fontId="1"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13" fillId="0" borderId="0"/>
    <xf numFmtId="0" fontId="13" fillId="0" borderId="0"/>
    <xf numFmtId="0" fontId="13" fillId="0" borderId="0"/>
    <xf numFmtId="0" fontId="13" fillId="0" borderId="0"/>
    <xf numFmtId="0" fontId="19" fillId="0" borderId="0"/>
    <xf numFmtId="0" fontId="13" fillId="0" borderId="0"/>
    <xf numFmtId="0" fontId="13" fillId="0" borderId="0"/>
    <xf numFmtId="0" fontId="3"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6" fillId="0" borderId="0"/>
    <xf numFmtId="0" fontId="6" fillId="0" borderId="0"/>
    <xf numFmtId="0" fontId="6" fillId="0" borderId="0"/>
    <xf numFmtId="0" fontId="6" fillId="0" borderId="0"/>
    <xf numFmtId="0" fontId="19" fillId="0" borderId="0"/>
    <xf numFmtId="0" fontId="6" fillId="0" borderId="0"/>
    <xf numFmtId="0" fontId="6" fillId="0" borderId="0"/>
    <xf numFmtId="0" fontId="3"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6" fillId="0" borderId="0"/>
    <xf numFmtId="0" fontId="6" fillId="0" borderId="0"/>
    <xf numFmtId="0" fontId="6" fillId="0" borderId="0"/>
    <xf numFmtId="0" fontId="6" fillId="0" borderId="0"/>
    <xf numFmtId="0" fontId="19" fillId="0" borderId="0"/>
    <xf numFmtId="0" fontId="6" fillId="0" borderId="0"/>
    <xf numFmtId="0" fontId="6" fillId="0" borderId="0"/>
    <xf numFmtId="0" fontId="3" fillId="0" borderId="0"/>
    <xf numFmtId="0" fontId="19" fillId="0" borderId="0"/>
    <xf numFmtId="0" fontId="19" fillId="0" borderId="0"/>
    <xf numFmtId="0" fontId="19" fillId="0" borderId="0"/>
    <xf numFmtId="0" fontId="19"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3" fillId="0" borderId="0"/>
    <xf numFmtId="0" fontId="19" fillId="0" borderId="0"/>
    <xf numFmtId="0" fontId="19" fillId="0" borderId="0"/>
    <xf numFmtId="0" fontId="19" fillId="0" borderId="0"/>
    <xf numFmtId="0" fontId="19"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3" fillId="0" borderId="0"/>
    <xf numFmtId="0" fontId="19" fillId="0" borderId="0"/>
    <xf numFmtId="0" fontId="19" fillId="0" borderId="0"/>
    <xf numFmtId="0" fontId="19" fillId="0" borderId="0"/>
    <xf numFmtId="0" fontId="19"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3" fillId="0" borderId="0"/>
    <xf numFmtId="0" fontId="19" fillId="0" borderId="0"/>
    <xf numFmtId="0" fontId="19" fillId="0" borderId="0"/>
    <xf numFmtId="0" fontId="19" fillId="0" borderId="0"/>
    <xf numFmtId="0" fontId="19"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3" fillId="0" borderId="0"/>
    <xf numFmtId="0" fontId="19" fillId="0" borderId="0"/>
    <xf numFmtId="0" fontId="19" fillId="0" borderId="0"/>
    <xf numFmtId="0" fontId="1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9" fillId="0" borderId="0"/>
    <xf numFmtId="0" fontId="6" fillId="0" borderId="0"/>
    <xf numFmtId="0" fontId="19" fillId="0" borderId="0"/>
    <xf numFmtId="0" fontId="19" fillId="0" borderId="0"/>
    <xf numFmtId="0" fontId="20" fillId="0" borderId="0"/>
    <xf numFmtId="0" fontId="20" fillId="0" borderId="0"/>
    <xf numFmtId="0" fontId="20" fillId="0" borderId="0"/>
    <xf numFmtId="0" fontId="20" fillId="0" borderId="0"/>
    <xf numFmtId="0" fontId="20" fillId="0" borderId="0"/>
    <xf numFmtId="0" fontId="20" fillId="0" borderId="0"/>
    <xf numFmtId="0" fontId="19" fillId="0" borderId="0"/>
    <xf numFmtId="0" fontId="19" fillId="0" borderId="0"/>
    <xf numFmtId="0" fontId="1" fillId="0" borderId="0"/>
    <xf numFmtId="0" fontId="19" fillId="0" borderId="0"/>
    <xf numFmtId="0" fontId="3" fillId="0" borderId="0"/>
    <xf numFmtId="0" fontId="20" fillId="0" borderId="0"/>
    <xf numFmtId="0" fontId="20" fillId="0" borderId="0"/>
    <xf numFmtId="0" fontId="20" fillId="0" borderId="0"/>
    <xf numFmtId="0" fontId="20" fillId="0" borderId="0"/>
    <xf numFmtId="0" fontId="20" fillId="0" borderId="0"/>
    <xf numFmtId="0" fontId="20" fillId="0" borderId="0"/>
    <xf numFmtId="0" fontId="19" fillId="0" borderId="0"/>
    <xf numFmtId="0" fontId="8" fillId="0" borderId="0"/>
    <xf numFmtId="0" fontId="1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13" fillId="0" borderId="0"/>
    <xf numFmtId="0" fontId="13" fillId="0" borderId="0"/>
    <xf numFmtId="0" fontId="1" fillId="0" borderId="0"/>
    <xf numFmtId="0" fontId="3" fillId="0" borderId="0"/>
    <xf numFmtId="0" fontId="3" fillId="0" borderId="0"/>
    <xf numFmtId="0" fontId="1" fillId="0" borderId="0"/>
    <xf numFmtId="0" fontId="1" fillId="0" borderId="0"/>
    <xf numFmtId="0" fontId="13" fillId="0" borderId="0"/>
    <xf numFmtId="0" fontId="13" fillId="0" borderId="0"/>
    <xf numFmtId="0" fontId="13" fillId="0" borderId="0"/>
    <xf numFmtId="0" fontId="12" fillId="0" borderId="0"/>
    <xf numFmtId="0" fontId="3"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3" fillId="0" borderId="0"/>
    <xf numFmtId="0" fontId="12" fillId="0" borderId="0"/>
    <xf numFmtId="0" fontId="13" fillId="0" borderId="0"/>
    <xf numFmtId="0"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12" fillId="0" borderId="0"/>
    <xf numFmtId="0" fontId="12" fillId="0" borderId="0"/>
    <xf numFmtId="0" fontId="12" fillId="0" borderId="0"/>
    <xf numFmtId="0" fontId="12" fillId="0" borderId="0"/>
    <xf numFmtId="0" fontId="3" fillId="0" borderId="0"/>
    <xf numFmtId="0" fontId="3" fillId="0" borderId="0"/>
    <xf numFmtId="0" fontId="13" fillId="0" borderId="0"/>
    <xf numFmtId="0" fontId="6" fillId="0" borderId="0"/>
    <xf numFmtId="0" fontId="6" fillId="0" borderId="0"/>
    <xf numFmtId="0" fontId="6" fillId="0" borderId="0"/>
    <xf numFmtId="0" fontId="8" fillId="0" borderId="0"/>
    <xf numFmtId="0" fontId="8" fillId="0" borderId="0"/>
    <xf numFmtId="0" fontId="8" fillId="0" borderId="0"/>
    <xf numFmtId="0" fontId="8" fillId="0" borderId="0"/>
    <xf numFmtId="0" fontId="1" fillId="0" borderId="0"/>
    <xf numFmtId="0" fontId="13"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2" fillId="0" borderId="0"/>
    <xf numFmtId="0" fontId="12" fillId="0" borderId="0"/>
    <xf numFmtId="0" fontId="19" fillId="0" borderId="0"/>
    <xf numFmtId="0" fontId="19" fillId="0" borderId="0"/>
    <xf numFmtId="0" fontId="12" fillId="0" borderId="0"/>
    <xf numFmtId="0" fontId="12" fillId="0" borderId="0"/>
    <xf numFmtId="0" fontId="19" fillId="0" borderId="0"/>
    <xf numFmtId="0" fontId="19" fillId="0" borderId="0"/>
    <xf numFmtId="0" fontId="12" fillId="0" borderId="0"/>
    <xf numFmtId="0" fontId="12" fillId="0" borderId="0"/>
    <xf numFmtId="0" fontId="6" fillId="0" borderId="0"/>
    <xf numFmtId="0" fontId="13" fillId="0" borderId="0"/>
    <xf numFmtId="0" fontId="13" fillId="0" borderId="0"/>
    <xf numFmtId="0" fontId="13" fillId="0" borderId="0"/>
    <xf numFmtId="0" fontId="13" fillId="0" borderId="0"/>
    <xf numFmtId="0" fontId="13" fillId="0" borderId="0"/>
    <xf numFmtId="0" fontId="13" fillId="0" borderId="0"/>
    <xf numFmtId="0" fontId="6" fillId="0" borderId="0"/>
    <xf numFmtId="0" fontId="6" fillId="0" borderId="0"/>
    <xf numFmtId="0" fontId="13" fillId="0" borderId="0"/>
    <xf numFmtId="0" fontId="13" fillId="0" borderId="0"/>
    <xf numFmtId="0" fontId="12" fillId="0" borderId="0"/>
    <xf numFmtId="0" fontId="12" fillId="0" borderId="0"/>
    <xf numFmtId="0" fontId="12"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12" fillId="0" borderId="0"/>
    <xf numFmtId="0" fontId="12" fillId="0" borderId="0"/>
    <xf numFmtId="0" fontId="13"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2" fillId="0" borderId="0"/>
    <xf numFmtId="0" fontId="12" fillId="0" borderId="0"/>
    <xf numFmtId="0" fontId="12" fillId="0" borderId="0"/>
    <xf numFmtId="0" fontId="12" fillId="0" borderId="0"/>
    <xf numFmtId="0" fontId="13" fillId="0" borderId="0"/>
    <xf numFmtId="0" fontId="13" fillId="0" borderId="0"/>
    <xf numFmtId="0" fontId="12" fillId="0" borderId="0"/>
    <xf numFmtId="0" fontId="12" fillId="0" borderId="0"/>
    <xf numFmtId="0" fontId="12"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8" fillId="0" borderId="0"/>
    <xf numFmtId="0" fontId="12" fillId="0" borderId="0"/>
    <xf numFmtId="0" fontId="12" fillId="0" borderId="0"/>
    <xf numFmtId="0" fontId="12" fillId="0" borderId="0"/>
    <xf numFmtId="0" fontId="12" fillId="0" borderId="0"/>
    <xf numFmtId="0" fontId="19" fillId="0" borderId="0"/>
    <xf numFmtId="0" fontId="12" fillId="0" borderId="0"/>
    <xf numFmtId="0" fontId="12" fillId="0" borderId="0"/>
    <xf numFmtId="0" fontId="12" fillId="0" borderId="0"/>
    <xf numFmtId="0" fontId="6" fillId="0" borderId="0"/>
    <xf numFmtId="0" fontId="13" fillId="0" borderId="0"/>
    <xf numFmtId="0" fontId="12" fillId="0" borderId="0"/>
    <xf numFmtId="0" fontId="12"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13" fillId="0" borderId="0"/>
    <xf numFmtId="0" fontId="13" fillId="0" borderId="0"/>
    <xf numFmtId="0" fontId="13"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3"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3"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11" fillId="0" borderId="0"/>
    <xf numFmtId="0" fontId="20" fillId="0" borderId="0"/>
    <xf numFmtId="0" fontId="3" fillId="0" borderId="0"/>
    <xf numFmtId="0" fontId="3" fillId="0" borderId="0"/>
    <xf numFmtId="0" fontId="11" fillId="0" borderId="0"/>
    <xf numFmtId="0" fontId="11" fillId="0" borderId="0"/>
    <xf numFmtId="0" fontId="11" fillId="0" borderId="0"/>
    <xf numFmtId="0" fontId="11" fillId="0" borderId="0"/>
    <xf numFmtId="0" fontId="11" fillId="0" borderId="0"/>
    <xf numFmtId="0" fontId="19" fillId="0" borderId="0"/>
    <xf numFmtId="0" fontId="19" fillId="0" borderId="0"/>
    <xf numFmtId="0" fontId="6" fillId="0" borderId="0"/>
    <xf numFmtId="0" fontId="11" fillId="0" borderId="0"/>
    <xf numFmtId="0" fontId="13" fillId="0" borderId="0"/>
    <xf numFmtId="0" fontId="13" fillId="0" borderId="0"/>
    <xf numFmtId="0" fontId="20" fillId="0" borderId="0"/>
    <xf numFmtId="0" fontId="6" fillId="0" borderId="0"/>
    <xf numFmtId="0" fontId="3" fillId="0" borderId="0"/>
    <xf numFmtId="0" fontId="3" fillId="0" borderId="0"/>
    <xf numFmtId="0" fontId="6" fillId="0" borderId="0"/>
    <xf numFmtId="0" fontId="11" fillId="0" borderId="0"/>
    <xf numFmtId="0" fontId="11" fillId="0" borderId="0"/>
    <xf numFmtId="0" fontId="11" fillId="0" borderId="0"/>
    <xf numFmtId="0" fontId="11" fillId="0" borderId="0"/>
    <xf numFmtId="0" fontId="11" fillId="0" borderId="0"/>
    <xf numFmtId="0" fontId="11" fillId="0" borderId="0"/>
    <xf numFmtId="0" fontId="6" fillId="0" borderId="0"/>
    <xf numFmtId="0" fontId="3" fillId="0" borderId="0"/>
    <xf numFmtId="0" fontId="3" fillId="0" borderId="0"/>
    <xf numFmtId="0" fontId="3" fillId="0" borderId="0"/>
    <xf numFmtId="0" fontId="3" fillId="0" borderId="0"/>
    <xf numFmtId="0" fontId="6" fillId="0" borderId="0"/>
    <xf numFmtId="0" fontId="12" fillId="0" borderId="0"/>
    <xf numFmtId="0" fontId="20" fillId="0" borderId="0"/>
    <xf numFmtId="0" fontId="6" fillId="0" borderId="0"/>
    <xf numFmtId="0" fontId="6" fillId="0" borderId="0"/>
    <xf numFmtId="0" fontId="6" fillId="0" borderId="0"/>
    <xf numFmtId="0" fontId="6" fillId="0" borderId="0"/>
    <xf numFmtId="0" fontId="6" fillId="0" borderId="0"/>
    <xf numFmtId="0" fontId="6" fillId="0" borderId="0"/>
    <xf numFmtId="0" fontId="13"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13" fillId="0" borderId="0"/>
    <xf numFmtId="0" fontId="13" fillId="0" borderId="0"/>
    <xf numFmtId="0" fontId="13" fillId="0" borderId="0"/>
    <xf numFmtId="0" fontId="20" fillId="0" borderId="0"/>
    <xf numFmtId="0" fontId="19" fillId="0" borderId="0"/>
    <xf numFmtId="0" fontId="19" fillId="0" borderId="0"/>
    <xf numFmtId="0" fontId="12" fillId="0" borderId="0"/>
    <xf numFmtId="0" fontId="11" fillId="0" borderId="0"/>
    <xf numFmtId="0" fontId="11" fillId="0" borderId="0"/>
    <xf numFmtId="0" fontId="11" fillId="0" borderId="0"/>
    <xf numFmtId="0" fontId="11" fillId="0" borderId="0"/>
    <xf numFmtId="0" fontId="13" fillId="0" borderId="0"/>
    <xf numFmtId="0" fontId="3" fillId="0" borderId="0"/>
    <xf numFmtId="0" fontId="3" fillId="0" borderId="0"/>
    <xf numFmtId="0" fontId="6" fillId="0" borderId="0"/>
    <xf numFmtId="0" fontId="11" fillId="0" borderId="0"/>
    <xf numFmtId="0" fontId="20" fillId="0" borderId="0"/>
    <xf numFmtId="0" fontId="1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1" fillId="0" borderId="0"/>
    <xf numFmtId="0" fontId="11" fillId="0" borderId="0"/>
    <xf numFmtId="0" fontId="11" fillId="0" borderId="0"/>
    <xf numFmtId="0" fontId="11" fillId="0" borderId="0"/>
    <xf numFmtId="0" fontId="12" fillId="0" borderId="0"/>
    <xf numFmtId="0" fontId="11" fillId="0" borderId="0"/>
    <xf numFmtId="0" fontId="11" fillId="0" borderId="0"/>
    <xf numFmtId="0" fontId="3" fillId="0" borderId="0"/>
    <xf numFmtId="0" fontId="2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xf numFmtId="0" fontId="1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 fillId="0" borderId="0"/>
    <xf numFmtId="0" fontId="20" fillId="0" borderId="0"/>
    <xf numFmtId="0" fontId="11" fillId="0" borderId="0"/>
    <xf numFmtId="0" fontId="19" fillId="0" borderId="0"/>
    <xf numFmtId="0" fontId="11" fillId="0" borderId="0"/>
    <xf numFmtId="0" fontId="11" fillId="0" borderId="0"/>
    <xf numFmtId="0" fontId="11" fillId="0" borderId="0"/>
    <xf numFmtId="0" fontId="11" fillId="0" borderId="0"/>
    <xf numFmtId="0" fontId="19" fillId="0" borderId="0"/>
    <xf numFmtId="0" fontId="19" fillId="0" borderId="0"/>
    <xf numFmtId="0" fontId="1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9" fillId="0" borderId="0"/>
    <xf numFmtId="0" fontId="19" fillId="0" borderId="0"/>
    <xf numFmtId="0" fontId="19" fillId="0" borderId="0"/>
    <xf numFmtId="0" fontId="19" fillId="0" borderId="0"/>
    <xf numFmtId="0" fontId="6"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11" fillId="0" borderId="0"/>
    <xf numFmtId="0" fontId="11" fillId="0" borderId="0"/>
    <xf numFmtId="0" fontId="11" fillId="0" borderId="0"/>
    <xf numFmtId="0" fontId="11" fillId="0" borderId="0"/>
    <xf numFmtId="0" fontId="11" fillId="0" borderId="0"/>
    <xf numFmtId="0" fontId="11" fillId="0" borderId="0"/>
    <xf numFmtId="0" fontId="6"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13" fillId="0" borderId="0"/>
    <xf numFmtId="0" fontId="13" fillId="0" borderId="0"/>
    <xf numFmtId="0" fontId="13" fillId="0" borderId="0"/>
    <xf numFmtId="0" fontId="1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11" fillId="0" borderId="0"/>
    <xf numFmtId="0" fontId="3" fillId="0" borderId="0"/>
    <xf numFmtId="0" fontId="1" fillId="0" borderId="0"/>
    <xf numFmtId="0" fontId="1" fillId="0" borderId="0"/>
    <xf numFmtId="0" fontId="1" fillId="0" borderId="0"/>
    <xf numFmtId="0" fontId="13" fillId="0" borderId="0"/>
    <xf numFmtId="0" fontId="13" fillId="0" borderId="0"/>
    <xf numFmtId="0" fontId="11" fillId="0" borderId="0"/>
    <xf numFmtId="0" fontId="1" fillId="0" borderId="0"/>
    <xf numFmtId="0" fontId="1" fillId="0" borderId="0"/>
    <xf numFmtId="0" fontId="1" fillId="0" borderId="0"/>
    <xf numFmtId="0" fontId="3"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xf numFmtId="0" fontId="3" fillId="0" borderId="0"/>
    <xf numFmtId="0" fontId="3" fillId="0" borderId="0"/>
    <xf numFmtId="0" fontId="3" fillId="0" borderId="0"/>
    <xf numFmtId="0" fontId="3"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 fillId="0" borderId="0"/>
    <xf numFmtId="0" fontId="1" fillId="0" borderId="0"/>
    <xf numFmtId="0" fontId="1" fillId="0" borderId="0"/>
    <xf numFmtId="0" fontId="20" fillId="0" borderId="0"/>
    <xf numFmtId="0" fontId="19" fillId="0" borderId="0"/>
    <xf numFmtId="0" fontId="12" fillId="0" borderId="0"/>
    <xf numFmtId="0" fontId="1" fillId="0" borderId="0"/>
    <xf numFmtId="0" fontId="1" fillId="0" borderId="0"/>
    <xf numFmtId="0" fontId="11" fillId="0" borderId="0"/>
    <xf numFmtId="0" fontId="11" fillId="0" borderId="0"/>
    <xf numFmtId="0" fontId="11" fillId="0" borderId="0"/>
    <xf numFmtId="0" fontId="11" fillId="0" borderId="0"/>
    <xf numFmtId="0" fontId="13" fillId="0" borderId="0"/>
    <xf numFmtId="0" fontId="13" fillId="0" borderId="0"/>
    <xf numFmtId="0" fontId="11" fillId="0" borderId="0"/>
    <xf numFmtId="0" fontId="11" fillId="0" borderId="0"/>
    <xf numFmtId="0" fontId="1" fillId="0" borderId="0"/>
    <xf numFmtId="0" fontId="1" fillId="0" borderId="0"/>
    <xf numFmtId="0" fontId="12" fillId="0" borderId="0"/>
    <xf numFmtId="0" fontId="12" fillId="0" borderId="0"/>
    <xf numFmtId="0" fontId="11" fillId="0" borderId="0"/>
    <xf numFmtId="0" fontId="20" fillId="0" borderId="0"/>
    <xf numFmtId="0" fontId="1" fillId="0" borderId="0"/>
    <xf numFmtId="0" fontId="20"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 fillId="0" borderId="0"/>
    <xf numFmtId="0" fontId="1" fillId="0" borderId="0"/>
    <xf numFmtId="0" fontId="3" fillId="0" borderId="0"/>
    <xf numFmtId="0" fontId="3" fillId="0" borderId="0"/>
    <xf numFmtId="0" fontId="11" fillId="0" borderId="0"/>
    <xf numFmtId="0" fontId="1" fillId="0" borderId="0"/>
    <xf numFmtId="0" fontId="3" fillId="0" borderId="0"/>
    <xf numFmtId="0" fontId="3" fillId="0" borderId="0"/>
    <xf numFmtId="0" fontId="11" fillId="0" borderId="0"/>
    <xf numFmtId="0" fontId="1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 fillId="0" borderId="0"/>
    <xf numFmtId="0" fontId="1" fillId="0" borderId="0"/>
    <xf numFmtId="0" fontId="3" fillId="0" borderId="0"/>
    <xf numFmtId="0" fontId="11" fillId="0" borderId="0"/>
    <xf numFmtId="0" fontId="12" fillId="0" borderId="0"/>
    <xf numFmtId="0" fontId="6" fillId="0" borderId="0"/>
    <xf numFmtId="0" fontId="6" fillId="0" borderId="0"/>
    <xf numFmtId="0" fontId="11" fillId="0" borderId="0"/>
    <xf numFmtId="0" fontId="11" fillId="0" borderId="0"/>
    <xf numFmtId="0" fontId="12" fillId="0" borderId="0"/>
    <xf numFmtId="0" fontId="12" fillId="0" borderId="0"/>
    <xf numFmtId="0" fontId="12"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12" fillId="0" borderId="0"/>
    <xf numFmtId="0" fontId="12"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13" fillId="0" borderId="0"/>
    <xf numFmtId="0" fontId="13" fillId="0" borderId="0"/>
    <xf numFmtId="0" fontId="13" fillId="0" borderId="0"/>
    <xf numFmtId="0" fontId="6" fillId="0" borderId="0"/>
    <xf numFmtId="0" fontId="6" fillId="0" borderId="0"/>
    <xf numFmtId="164" fontId="6" fillId="0" borderId="0"/>
    <xf numFmtId="0" fontId="6" fillId="0" borderId="0"/>
    <xf numFmtId="0" fontId="6" fillId="0" borderId="0"/>
    <xf numFmtId="0" fontId="6" fillId="0" borderId="0"/>
    <xf numFmtId="0" fontId="6" fillId="0" borderId="0"/>
    <xf numFmtId="164" fontId="6" fillId="0" borderId="0"/>
    <xf numFmtId="0" fontId="20" fillId="0" borderId="0"/>
    <xf numFmtId="0" fontId="20" fillId="0" borderId="0"/>
    <xf numFmtId="0" fontId="3" fillId="0" borderId="0"/>
    <xf numFmtId="0" fontId="1" fillId="0" borderId="0"/>
    <xf numFmtId="0" fontId="3" fillId="0" borderId="0"/>
    <xf numFmtId="0" fontId="3" fillId="0" borderId="0"/>
    <xf numFmtId="164" fontId="6" fillId="0" borderId="0"/>
    <xf numFmtId="0" fontId="1" fillId="0" borderId="0"/>
    <xf numFmtId="0" fontId="3" fillId="0" borderId="0"/>
    <xf numFmtId="0" fontId="3" fillId="0" borderId="0"/>
    <xf numFmtId="0" fontId="13" fillId="0" borderId="0"/>
    <xf numFmtId="0" fontId="3" fillId="0" borderId="0"/>
    <xf numFmtId="0" fontId="20" fillId="0" borderId="0"/>
    <xf numFmtId="0" fontId="20" fillId="0" borderId="0"/>
    <xf numFmtId="0" fontId="20" fillId="0" borderId="0"/>
    <xf numFmtId="0" fontId="20" fillId="0" borderId="0"/>
    <xf numFmtId="164" fontId="6" fillId="0" borderId="0"/>
    <xf numFmtId="164" fontId="6" fillId="0" borderId="0"/>
    <xf numFmtId="164" fontId="6" fillId="0" borderId="0"/>
    <xf numFmtId="164" fontId="6" fillId="0" borderId="0"/>
    <xf numFmtId="0" fontId="19" fillId="0" borderId="0"/>
    <xf numFmtId="0" fontId="6" fillId="0" borderId="0"/>
    <xf numFmtId="0" fontId="6"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20" fillId="0" borderId="0"/>
    <xf numFmtId="0" fontId="19" fillId="0" borderId="0"/>
    <xf numFmtId="0" fontId="19" fillId="0" borderId="0"/>
    <xf numFmtId="0" fontId="19" fillId="0" borderId="0"/>
    <xf numFmtId="0" fontId="19" fillId="0" borderId="0"/>
    <xf numFmtId="0" fontId="6"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6" fillId="0" borderId="0"/>
    <xf numFmtId="0" fontId="1" fillId="0" borderId="0"/>
    <xf numFmtId="0" fontId="13" fillId="0" borderId="0"/>
    <xf numFmtId="0" fontId="19" fillId="0" borderId="0"/>
    <xf numFmtId="0" fontId="19" fillId="0" borderId="0"/>
    <xf numFmtId="0" fontId="19" fillId="0" borderId="0"/>
    <xf numFmtId="0" fontId="3" fillId="0" borderId="0"/>
    <xf numFmtId="0" fontId="1" fillId="0" borderId="0"/>
    <xf numFmtId="0" fontId="13" fillId="0" borderId="0"/>
    <xf numFmtId="0" fontId="13" fillId="0" borderId="0"/>
    <xf numFmtId="0" fontId="13" fillId="0" borderId="0"/>
    <xf numFmtId="0" fontId="1" fillId="0" borderId="0"/>
    <xf numFmtId="0" fontId="19" fillId="0" borderId="0"/>
    <xf numFmtId="0" fontId="20" fillId="0" borderId="0"/>
    <xf numFmtId="0" fontId="3"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3" fillId="0" borderId="0"/>
    <xf numFmtId="0" fontId="13" fillId="0" borderId="0"/>
    <xf numFmtId="0" fontId="13" fillId="0" borderId="0"/>
    <xf numFmtId="0" fontId="3" fillId="0" borderId="0"/>
    <xf numFmtId="0" fontId="3" fillId="0" borderId="0"/>
    <xf numFmtId="0" fontId="6" fillId="0" borderId="0"/>
    <xf numFmtId="0" fontId="6"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20" fillId="0" borderId="0"/>
    <xf numFmtId="0" fontId="20" fillId="0" borderId="0"/>
    <xf numFmtId="0" fontId="20" fillId="0" borderId="0"/>
    <xf numFmtId="0" fontId="20" fillId="0" borderId="0"/>
    <xf numFmtId="0" fontId="3" fillId="0" borderId="0"/>
    <xf numFmtId="0" fontId="19" fillId="0" borderId="0"/>
    <xf numFmtId="0" fontId="1" fillId="0" borderId="0"/>
    <xf numFmtId="0" fontId="1" fillId="0" borderId="0"/>
    <xf numFmtId="0" fontId="13" fillId="0" borderId="0"/>
    <xf numFmtId="0" fontId="1" fillId="0" borderId="0"/>
    <xf numFmtId="0" fontId="6" fillId="0" borderId="0"/>
    <xf numFmtId="0" fontId="6" fillId="0" borderId="0"/>
    <xf numFmtId="0" fontId="13" fillId="0" borderId="0"/>
    <xf numFmtId="0" fontId="1" fillId="0" borderId="0"/>
    <xf numFmtId="0" fontId="13" fillId="0" borderId="0"/>
    <xf numFmtId="0" fontId="13" fillId="0" borderId="0"/>
    <xf numFmtId="0" fontId="1" fillId="0" borderId="0"/>
    <xf numFmtId="0" fontId="20" fillId="0" borderId="0"/>
    <xf numFmtId="0" fontId="3" fillId="0" borderId="0"/>
    <xf numFmtId="0" fontId="3" fillId="0" borderId="0"/>
    <xf numFmtId="0" fontId="1" fillId="0" borderId="0"/>
    <xf numFmtId="0" fontId="13" fillId="0" borderId="0"/>
    <xf numFmtId="0" fontId="13" fillId="0" borderId="0"/>
    <xf numFmtId="0" fontId="3" fillId="0" borderId="0"/>
    <xf numFmtId="0" fontId="19" fillId="0" borderId="0"/>
    <xf numFmtId="0" fontId="19" fillId="0" borderId="0"/>
    <xf numFmtId="0" fontId="19" fillId="0" borderId="0"/>
    <xf numFmtId="0" fontId="6" fillId="0" borderId="0"/>
    <xf numFmtId="0" fontId="13" fillId="0" borderId="0"/>
    <xf numFmtId="0" fontId="13" fillId="0" borderId="0"/>
    <xf numFmtId="0" fontId="3" fillId="0" borderId="0"/>
    <xf numFmtId="0" fontId="13" fillId="0" borderId="0"/>
    <xf numFmtId="0" fontId="20" fillId="0" borderId="0"/>
    <xf numFmtId="0" fontId="20" fillId="0" borderId="0"/>
    <xf numFmtId="0" fontId="20" fillId="0" borderId="0"/>
    <xf numFmtId="0" fontId="20" fillId="0" borderId="0"/>
    <xf numFmtId="0" fontId="20" fillId="0" borderId="0"/>
    <xf numFmtId="0" fontId="20"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9" fillId="0" borderId="0"/>
    <xf numFmtId="0" fontId="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9" fillId="0" borderId="0"/>
    <xf numFmtId="0" fontId="19" fillId="0" borderId="0"/>
    <xf numFmtId="0" fontId="19" fillId="0" borderId="0"/>
    <xf numFmtId="0" fontId="19" fillId="0" borderId="0"/>
    <xf numFmtId="0" fontId="20" fillId="0" borderId="0"/>
    <xf numFmtId="0" fontId="1" fillId="0" borderId="0"/>
    <xf numFmtId="0" fontId="13" fillId="0" borderId="0"/>
    <xf numFmtId="0" fontId="6" fillId="0" borderId="0"/>
    <xf numFmtId="0" fontId="6" fillId="0" borderId="0"/>
    <xf numFmtId="0" fontId="6" fillId="0" borderId="0"/>
    <xf numFmtId="0" fontId="6" fillId="0" borderId="0"/>
    <xf numFmtId="0" fontId="11" fillId="0" borderId="0"/>
    <xf numFmtId="0" fontId="6" fillId="0" borderId="0"/>
    <xf numFmtId="164" fontId="6" fillId="0" borderId="0"/>
    <xf numFmtId="0" fontId="6" fillId="0" borderId="0"/>
    <xf numFmtId="0" fontId="19" fillId="0" borderId="0"/>
    <xf numFmtId="0" fontId="20" fillId="0" borderId="0"/>
    <xf numFmtId="0" fontId="20" fillId="0" borderId="0"/>
    <xf numFmtId="0" fontId="3" fillId="0" borderId="0"/>
    <xf numFmtId="0" fontId="1" fillId="0" borderId="0"/>
    <xf numFmtId="0" fontId="3" fillId="0" borderId="0"/>
    <xf numFmtId="0" fontId="3" fillId="0" borderId="0"/>
    <xf numFmtId="0" fontId="3" fillId="0" borderId="0"/>
    <xf numFmtId="0" fontId="3" fillId="0" borderId="0"/>
    <xf numFmtId="0" fontId="19" fillId="0" borderId="0"/>
    <xf numFmtId="0" fontId="13" fillId="0" borderId="0"/>
    <xf numFmtId="0" fontId="3" fillId="0" borderId="0"/>
    <xf numFmtId="0" fontId="13" fillId="0" borderId="0"/>
    <xf numFmtId="0" fontId="20" fillId="0" borderId="0"/>
    <xf numFmtId="0" fontId="20" fillId="0" borderId="0"/>
    <xf numFmtId="0" fontId="20" fillId="0" borderId="0"/>
    <xf numFmtId="0" fontId="20" fillId="0" borderId="0"/>
    <xf numFmtId="0" fontId="20" fillId="0" borderId="0"/>
    <xf numFmtId="0" fontId="20" fillId="0" borderId="0"/>
    <xf numFmtId="0" fontId="13" fillId="0" borderId="0"/>
    <xf numFmtId="0" fontId="13" fillId="0" borderId="0"/>
    <xf numFmtId="0" fontId="13" fillId="0" borderId="0"/>
    <xf numFmtId="0" fontId="13" fillId="0" borderId="0"/>
    <xf numFmtId="0" fontId="13" fillId="0" borderId="0"/>
    <xf numFmtId="0" fontId="6" fillId="0" borderId="0"/>
    <xf numFmtId="0" fontId="6"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3" fillId="0" borderId="0"/>
    <xf numFmtId="0" fontId="20" fillId="0" borderId="0"/>
    <xf numFmtId="0" fontId="3" fillId="0" borderId="0"/>
    <xf numFmtId="0" fontId="19" fillId="0" borderId="0"/>
    <xf numFmtId="0" fontId="6" fillId="0" borderId="0"/>
    <xf numFmtId="0" fontId="6" fillId="0" borderId="0"/>
    <xf numFmtId="0" fontId="6" fillId="0" borderId="0"/>
    <xf numFmtId="0" fontId="13" fillId="0" borderId="0"/>
    <xf numFmtId="0" fontId="6" fillId="0" borderId="0"/>
    <xf numFmtId="0" fontId="1" fillId="0" borderId="0"/>
    <xf numFmtId="164" fontId="6" fillId="0" borderId="0"/>
    <xf numFmtId="0" fontId="6" fillId="0" borderId="0"/>
    <xf numFmtId="0" fontId="6" fillId="0" borderId="0"/>
    <xf numFmtId="0" fontId="6" fillId="0" borderId="0"/>
    <xf numFmtId="9" fontId="3" fillId="0" borderId="0" applyFont="0" applyFill="0" applyBorder="0" applyAlignment="0" applyProtection="0"/>
    <xf numFmtId="9" fontId="3" fillId="0" borderId="0" applyFont="0" applyFill="0" applyBorder="0" applyAlignment="0" applyProtection="0"/>
    <xf numFmtId="0" fontId="9" fillId="0" borderId="0"/>
    <xf numFmtId="0" fontId="9" fillId="0" borderId="0"/>
    <xf numFmtId="0" fontId="3"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6"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1"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6" fillId="0" borderId="0"/>
    <xf numFmtId="0" fontId="6" fillId="0" borderId="0"/>
    <xf numFmtId="0" fontId="5" fillId="0" borderId="0"/>
    <xf numFmtId="0" fontId="6" fillId="0" borderId="0"/>
  </cellStyleXfs>
  <cellXfs count="32">
    <xf numFmtId="0" fontId="0" fillId="0" borderId="0" xfId="0"/>
    <xf numFmtId="1" fontId="0" fillId="0" borderId="0" xfId="0" applyNumberFormat="1"/>
    <xf numFmtId="0" fontId="0" fillId="0" borderId="0" xfId="0"/>
    <xf numFmtId="1" fontId="0" fillId="0" borderId="0" xfId="0" applyNumberFormat="1" applyFill="1"/>
    <xf numFmtId="0" fontId="21" fillId="0" borderId="0" xfId="0" applyFont="1" applyFill="1" applyAlignment="1">
      <alignment wrapText="1"/>
    </xf>
    <xf numFmtId="49" fontId="0" fillId="0" borderId="0" xfId="0" applyNumberFormat="1" applyFill="1"/>
    <xf numFmtId="49" fontId="21" fillId="0" borderId="0" xfId="0" applyNumberFormat="1" applyFont="1" applyFill="1"/>
    <xf numFmtId="0" fontId="21" fillId="0" borderId="0" xfId="0" applyFont="1" applyFill="1" applyAlignment="1"/>
    <xf numFmtId="165" fontId="0" fillId="0" borderId="0" xfId="0" applyNumberFormat="1" applyFill="1"/>
    <xf numFmtId="0" fontId="21" fillId="0" borderId="0" xfId="0" applyFont="1" applyFill="1"/>
    <xf numFmtId="1" fontId="21" fillId="0" borderId="0" xfId="0" applyNumberFormat="1" applyFont="1" applyFill="1"/>
    <xf numFmtId="0" fontId="0" fillId="0" borderId="0" xfId="0" applyFill="1"/>
    <xf numFmtId="165" fontId="0" fillId="5" borderId="0" xfId="0" applyNumberFormat="1" applyFill="1"/>
    <xf numFmtId="1" fontId="0" fillId="5" borderId="0" xfId="0" applyNumberFormat="1" applyFill="1"/>
    <xf numFmtId="49" fontId="0" fillId="0" borderId="0" xfId="0" applyNumberFormat="1"/>
    <xf numFmtId="49" fontId="0" fillId="5" borderId="0" xfId="0" applyNumberFormat="1" applyFill="1"/>
    <xf numFmtId="165" fontId="0" fillId="0" borderId="0" xfId="0" applyNumberFormat="1"/>
    <xf numFmtId="0" fontId="0" fillId="5" borderId="0" xfId="0" applyFill="1"/>
    <xf numFmtId="0" fontId="4" fillId="5" borderId="0" xfId="0" applyFont="1" applyFill="1"/>
    <xf numFmtId="0" fontId="4" fillId="0" borderId="0" xfId="0" applyFont="1" applyFill="1"/>
    <xf numFmtId="0" fontId="0" fillId="0" borderId="0" xfId="0" applyFill="1" applyAlignment="1"/>
    <xf numFmtId="0" fontId="0" fillId="5" borderId="0" xfId="0" applyFill="1" applyAlignment="1">
      <alignment horizontal="left"/>
    </xf>
    <xf numFmtId="0" fontId="0" fillId="0" borderId="0" xfId="0" applyFill="1" applyAlignment="1">
      <alignment horizontal="left"/>
    </xf>
    <xf numFmtId="0" fontId="21" fillId="0" borderId="0" xfId="0" applyFont="1" applyFill="1" applyAlignment="1">
      <alignment horizontal="left"/>
    </xf>
    <xf numFmtId="0" fontId="21" fillId="0" borderId="0" xfId="0" applyFont="1" applyFill="1" applyAlignment="1">
      <alignment horizontal="left" wrapText="1"/>
    </xf>
    <xf numFmtId="1" fontId="0" fillId="0" borderId="0" xfId="0" applyNumberFormat="1" applyFill="1" applyAlignment="1">
      <alignment horizontal="left"/>
    </xf>
    <xf numFmtId="0" fontId="0" fillId="0" borderId="0" xfId="0" applyAlignment="1">
      <alignment horizontal="left"/>
    </xf>
    <xf numFmtId="0" fontId="4" fillId="0" borderId="0" xfId="0" applyFont="1" applyFill="1" applyAlignment="1">
      <alignment horizontal="left"/>
    </xf>
    <xf numFmtId="0" fontId="4" fillId="0" borderId="0" xfId="0" applyFont="1" applyFill="1" applyAlignment="1"/>
    <xf numFmtId="49" fontId="4" fillId="0" borderId="0" xfId="0" applyNumberFormat="1" applyFont="1" applyFill="1"/>
    <xf numFmtId="1" fontId="4" fillId="0" borderId="0" xfId="0" applyNumberFormat="1" applyFont="1" applyFill="1"/>
    <xf numFmtId="165" fontId="4" fillId="0" borderId="0" xfId="0" applyNumberFormat="1" applyFont="1" applyFill="1"/>
  </cellXfs>
  <cellStyles count="1786">
    <cellStyle name="Excel Built-in Bad" xfId="4"/>
    <cellStyle name="Excel Built-in Explanatory Text" xfId="5"/>
    <cellStyle name="Excel Built-in Explanatory Text 10" xfId="6"/>
    <cellStyle name="Excel Built-in Explanatory Text 11" xfId="7"/>
    <cellStyle name="Excel Built-in Explanatory Text 12" xfId="8"/>
    <cellStyle name="Excel Built-in Explanatory Text 13" xfId="9"/>
    <cellStyle name="Excel Built-in Explanatory Text 14" xfId="10"/>
    <cellStyle name="Excel Built-in Explanatory Text 15" xfId="11"/>
    <cellStyle name="Excel Built-in Explanatory Text 16" xfId="12"/>
    <cellStyle name="Excel Built-in Explanatory Text 17" xfId="13"/>
    <cellStyle name="Excel Built-in Explanatory Text 18" xfId="14"/>
    <cellStyle name="Excel Built-in Explanatory Text 19" xfId="15"/>
    <cellStyle name="Excel Built-in Explanatory Text 2" xfId="16"/>
    <cellStyle name="Excel Built-in Explanatory Text 2 10" xfId="17"/>
    <cellStyle name="Excel Built-in Explanatory Text 2 2" xfId="18"/>
    <cellStyle name="Excel Built-in Explanatory Text 2 2 2" xfId="19"/>
    <cellStyle name="Excel Built-in Explanatory Text 2 2 3" xfId="20"/>
    <cellStyle name="Excel Built-in Explanatory Text 2 2 4" xfId="21"/>
    <cellStyle name="Excel Built-in Explanatory Text 2 2 5" xfId="22"/>
    <cellStyle name="Excel Built-in Explanatory Text 2 2 6" xfId="23"/>
    <cellStyle name="Excel Built-in Explanatory Text 2 2 7" xfId="24"/>
    <cellStyle name="Excel Built-in Explanatory Text 2 3" xfId="25"/>
    <cellStyle name="Excel Built-in Explanatory Text 2 4" xfId="26"/>
    <cellStyle name="Excel Built-in Explanatory Text 2 5" xfId="27"/>
    <cellStyle name="Excel Built-in Explanatory Text 2 6" xfId="28"/>
    <cellStyle name="Excel Built-in Explanatory Text 2 7" xfId="29"/>
    <cellStyle name="Excel Built-in Explanatory Text 2 8" xfId="30"/>
    <cellStyle name="Excel Built-in Explanatory Text 2 9" xfId="31"/>
    <cellStyle name="Excel Built-in Explanatory Text 20" xfId="32"/>
    <cellStyle name="Excel Built-in Explanatory Text 21" xfId="33"/>
    <cellStyle name="Excel Built-in Explanatory Text 22" xfId="34"/>
    <cellStyle name="Excel Built-in Explanatory Text 23" xfId="35"/>
    <cellStyle name="Excel Built-in Explanatory Text 24" xfId="36"/>
    <cellStyle name="Excel Built-in Explanatory Text 25" xfId="37"/>
    <cellStyle name="Excel Built-in Explanatory Text 26" xfId="38"/>
    <cellStyle name="Excel Built-in Explanatory Text 27" xfId="39"/>
    <cellStyle name="Excel Built-in Explanatory Text 28" xfId="40"/>
    <cellStyle name="Excel Built-in Explanatory Text 3" xfId="41"/>
    <cellStyle name="Excel Built-in Explanatory Text 3 2" xfId="42"/>
    <cellStyle name="Excel Built-in Explanatory Text 3 2 2" xfId="43"/>
    <cellStyle name="Excel Built-in Explanatory Text 4" xfId="44"/>
    <cellStyle name="Excel Built-in Explanatory Text 4 10" xfId="45"/>
    <cellStyle name="Excel Built-in Explanatory Text 4 11" xfId="46"/>
    <cellStyle name="Excel Built-in Explanatory Text 4 12" xfId="47"/>
    <cellStyle name="Excel Built-in Explanatory Text 4 13" xfId="48"/>
    <cellStyle name="Excel Built-in Explanatory Text 4 14" xfId="49"/>
    <cellStyle name="Excel Built-in Explanatory Text 4 2" xfId="50"/>
    <cellStyle name="Excel Built-in Explanatory Text 4 3" xfId="51"/>
    <cellStyle name="Excel Built-in Explanatory Text 4 4" xfId="52"/>
    <cellStyle name="Excel Built-in Explanatory Text 4 5" xfId="53"/>
    <cellStyle name="Excel Built-in Explanatory Text 4 6" xfId="54"/>
    <cellStyle name="Excel Built-in Explanatory Text 4 7" xfId="55"/>
    <cellStyle name="Excel Built-in Explanatory Text 4 8" xfId="56"/>
    <cellStyle name="Excel Built-in Explanatory Text 4 9" xfId="57"/>
    <cellStyle name="Excel Built-in Explanatory Text 5" xfId="58"/>
    <cellStyle name="Excel Built-in Explanatory Text 5 2" xfId="59"/>
    <cellStyle name="Excel Built-in Explanatory Text 5 3" xfId="60"/>
    <cellStyle name="Excel Built-in Explanatory Text 5 4" xfId="61"/>
    <cellStyle name="Excel Built-in Explanatory Text 5 5" xfId="62"/>
    <cellStyle name="Excel Built-in Explanatory Text 5 6" xfId="63"/>
    <cellStyle name="Excel Built-in Explanatory Text 5 7" xfId="64"/>
    <cellStyle name="Excel Built-in Explanatory Text 6" xfId="65"/>
    <cellStyle name="Excel Built-in Explanatory Text 7" xfId="66"/>
    <cellStyle name="Excel Built-in Explanatory Text 8" xfId="67"/>
    <cellStyle name="Excel Built-in Explanatory Text 9" xfId="68"/>
    <cellStyle name="Excel Built-in Good" xfId="69"/>
    <cellStyle name="Excel Built-in Normal" xfId="70"/>
    <cellStyle name="Excel Built-in Normal 2" xfId="71"/>
    <cellStyle name="Excel Built-in Normal 2 2" xfId="72"/>
    <cellStyle name="Excel Built-in Normal 2 2 2" xfId="73"/>
    <cellStyle name="Excel Built-in Normal 2 3" xfId="74"/>
    <cellStyle name="Excel Built-in Normal 2 4" xfId="75"/>
    <cellStyle name="Excel Built-in Normal 2 5" xfId="76"/>
    <cellStyle name="Excel Built-in Normal 2 6" xfId="77"/>
    <cellStyle name="Excel Built-in Normal 3" xfId="78"/>
    <cellStyle name="Excel Built-in Normal 3 2" xfId="79"/>
    <cellStyle name="Excel Built-in Normal 4" xfId="80"/>
    <cellStyle name="Excel Built-in Normal 5" xfId="81"/>
    <cellStyle name="Excel Built-in Normal 6" xfId="82"/>
    <cellStyle name="Excel_BuiltIn_Explanatory Text" xfId="83"/>
    <cellStyle name="Explanatory Text 10" xfId="84"/>
    <cellStyle name="Explanatory Text 10 2" xfId="85"/>
    <cellStyle name="Explanatory Text 10 3" xfId="86"/>
    <cellStyle name="Explanatory Text 10 4" xfId="87"/>
    <cellStyle name="Explanatory Text 10 5" xfId="88"/>
    <cellStyle name="Explanatory Text 10 6" xfId="89"/>
    <cellStyle name="Explanatory Text 10 7" xfId="90"/>
    <cellStyle name="Explanatory Text 11" xfId="91"/>
    <cellStyle name="Explanatory Text 11 2" xfId="92"/>
    <cellStyle name="Explanatory Text 11 3" xfId="93"/>
    <cellStyle name="Explanatory Text 11 4" xfId="94"/>
    <cellStyle name="Explanatory Text 11 5" xfId="95"/>
    <cellStyle name="Explanatory Text 11 6" xfId="96"/>
    <cellStyle name="Explanatory Text 11 7" xfId="97"/>
    <cellStyle name="Explanatory Text 12" xfId="98"/>
    <cellStyle name="Explanatory Text 13" xfId="99"/>
    <cellStyle name="Explanatory Text 14" xfId="100"/>
    <cellStyle name="Explanatory Text 15" xfId="101"/>
    <cellStyle name="Explanatory Text 16" xfId="102"/>
    <cellStyle name="Explanatory Text 17" xfId="103"/>
    <cellStyle name="Explanatory Text 18" xfId="104"/>
    <cellStyle name="Explanatory Text 19" xfId="105"/>
    <cellStyle name="Explanatory Text 2" xfId="106"/>
    <cellStyle name="Explanatory Text 2 2" xfId="107"/>
    <cellStyle name="Explanatory Text 2 2 2" xfId="108"/>
    <cellStyle name="Explanatory Text 2 2 3" xfId="109"/>
    <cellStyle name="Explanatory Text 2 3" xfId="110"/>
    <cellStyle name="Explanatory Text 2 3 2" xfId="111"/>
    <cellStyle name="Explanatory Text 2 3 3" xfId="112"/>
    <cellStyle name="Explanatory Text 2 3 4" xfId="113"/>
    <cellStyle name="Explanatory Text 2 3 5" xfId="114"/>
    <cellStyle name="Explanatory Text 2 3 6" xfId="115"/>
    <cellStyle name="Explanatory Text 2 3 7" xfId="116"/>
    <cellStyle name="Explanatory Text 2 4" xfId="117"/>
    <cellStyle name="Explanatory Text 2 5" xfId="118"/>
    <cellStyle name="Explanatory Text 2 6" xfId="119"/>
    <cellStyle name="Explanatory Text 20" xfId="120"/>
    <cellStyle name="Explanatory Text 21" xfId="121"/>
    <cellStyle name="Explanatory Text 22" xfId="122"/>
    <cellStyle name="Explanatory Text 23" xfId="123"/>
    <cellStyle name="Explanatory Text 24" xfId="124"/>
    <cellStyle name="Explanatory Text 25" xfId="125"/>
    <cellStyle name="Explanatory Text 26" xfId="126"/>
    <cellStyle name="Explanatory Text 27" xfId="127"/>
    <cellStyle name="Explanatory Text 28" xfId="128"/>
    <cellStyle name="Explanatory Text 3" xfId="129"/>
    <cellStyle name="Explanatory Text 3 2" xfId="130"/>
    <cellStyle name="Explanatory Text 3 2 2" xfId="131"/>
    <cellStyle name="Explanatory Text 3 3" xfId="132"/>
    <cellStyle name="Explanatory Text 3 4" xfId="133"/>
    <cellStyle name="Explanatory Text 3 5" xfId="134"/>
    <cellStyle name="Explanatory Text 4" xfId="135"/>
    <cellStyle name="Explanatory Text 4 2" xfId="136"/>
    <cellStyle name="Explanatory Text 4 3" xfId="137"/>
    <cellStyle name="Explanatory Text 4 4" xfId="138"/>
    <cellStyle name="Explanatory Text 4 5" xfId="139"/>
    <cellStyle name="Explanatory Text 5" xfId="140"/>
    <cellStyle name="Explanatory Text 5 2" xfId="141"/>
    <cellStyle name="Explanatory Text 5 3" xfId="142"/>
    <cellStyle name="Explanatory Text 5 4" xfId="143"/>
    <cellStyle name="Explanatory Text 5 5" xfId="144"/>
    <cellStyle name="Explanatory Text 6" xfId="145"/>
    <cellStyle name="Explanatory Text 6 2" xfId="146"/>
    <cellStyle name="Explanatory Text 6 3" xfId="147"/>
    <cellStyle name="Explanatory Text 7" xfId="148"/>
    <cellStyle name="Explanatory Text 7 2" xfId="149"/>
    <cellStyle name="Explanatory Text 7 3" xfId="150"/>
    <cellStyle name="Explanatory Text 8" xfId="151"/>
    <cellStyle name="Explanatory Text 8 2" xfId="152"/>
    <cellStyle name="Explanatory Text 8 3" xfId="153"/>
    <cellStyle name="Explanatory Text 9" xfId="154"/>
    <cellStyle name="Explanatory Text 9 2" xfId="155"/>
    <cellStyle name="Explanatory Text 9 3" xfId="156"/>
    <cellStyle name="Explanatory Text 9 4" xfId="157"/>
    <cellStyle name="Explanatory Text 9 5" xfId="158"/>
    <cellStyle name="Explanatory Text 9 6" xfId="159"/>
    <cellStyle name="Explanatory Text 9 7" xfId="160"/>
    <cellStyle name="Heading1 1" xfId="161"/>
    <cellStyle name="Hyperlink 2" xfId="162"/>
    <cellStyle name="Hyperlink 3" xfId="163"/>
    <cellStyle name="Hyperlink 4" xfId="164"/>
    <cellStyle name="Hyperlink 5" xfId="165"/>
    <cellStyle name="Hyperlink 6" xfId="166"/>
    <cellStyle name="Hyperlink 7" xfId="167"/>
    <cellStyle name="imabs" xfId="168"/>
    <cellStyle name="Normal" xfId="0" builtinId="0"/>
    <cellStyle name="Normal 10" xfId="169"/>
    <cellStyle name="Normal 10 10" xfId="170"/>
    <cellStyle name="Normal 10 11" xfId="171"/>
    <cellStyle name="Normal 10 12" xfId="172"/>
    <cellStyle name="Normal 10 13" xfId="173"/>
    <cellStyle name="Normal 10 14" xfId="174"/>
    <cellStyle name="Normal 10 15" xfId="175"/>
    <cellStyle name="Normal 10 16" xfId="176"/>
    <cellStyle name="Normal 10 17" xfId="177"/>
    <cellStyle name="Normal 10 18" xfId="178"/>
    <cellStyle name="Normal 10 19" xfId="179"/>
    <cellStyle name="Normal 10 2" xfId="180"/>
    <cellStyle name="Normal 10 2 2" xfId="181"/>
    <cellStyle name="Normal 10 2 2 2" xfId="182"/>
    <cellStyle name="Normal 10 2 2 3" xfId="183"/>
    <cellStyle name="Normal 10 2 2 4" xfId="184"/>
    <cellStyle name="Normal 10 2 2 5" xfId="185"/>
    <cellStyle name="Normal 10 2 2 6" xfId="186"/>
    <cellStyle name="Normal 10 2 2 7" xfId="187"/>
    <cellStyle name="Normal 10 2 3" xfId="188"/>
    <cellStyle name="Normal 10 2 4" xfId="189"/>
    <cellStyle name="Normal 10 2 5" xfId="190"/>
    <cellStyle name="Normal 10 2 6" xfId="191"/>
    <cellStyle name="Normal 10 2 7" xfId="192"/>
    <cellStyle name="Normal 10 20" xfId="193"/>
    <cellStyle name="Normal 10 21" xfId="194"/>
    <cellStyle name="Normal 10 3" xfId="195"/>
    <cellStyle name="Normal 10 3 2" xfId="196"/>
    <cellStyle name="Normal 10 3 3" xfId="197"/>
    <cellStyle name="Normal 10 3 4" xfId="198"/>
    <cellStyle name="Normal 10 3 5" xfId="199"/>
    <cellStyle name="Normal 10 3 6" xfId="200"/>
    <cellStyle name="Normal 10 3 7" xfId="201"/>
    <cellStyle name="Normal 10 4" xfId="202"/>
    <cellStyle name="Normal 10 4 2" xfId="203"/>
    <cellStyle name="Normal 10 4 3" xfId="204"/>
    <cellStyle name="Normal 10 4 4" xfId="205"/>
    <cellStyle name="Normal 10 4 5" xfId="206"/>
    <cellStyle name="Normal 10 4 6" xfId="207"/>
    <cellStyle name="Normal 10 4 7" xfId="208"/>
    <cellStyle name="Normal 10 5" xfId="209"/>
    <cellStyle name="Normal 10 6" xfId="210"/>
    <cellStyle name="Normal 10 7" xfId="211"/>
    <cellStyle name="Normal 10 8" xfId="212"/>
    <cellStyle name="Normal 10 9" xfId="213"/>
    <cellStyle name="Normal 100" xfId="214"/>
    <cellStyle name="Normal 101" xfId="215"/>
    <cellStyle name="Normal 102" xfId="216"/>
    <cellStyle name="Normal 103" xfId="217"/>
    <cellStyle name="Normal 104" xfId="218"/>
    <cellStyle name="Normal 105" xfId="1784"/>
    <cellStyle name="Normal 11" xfId="219"/>
    <cellStyle name="Normal 11 10" xfId="220"/>
    <cellStyle name="Normal 11 11" xfId="221"/>
    <cellStyle name="Normal 11 12" xfId="222"/>
    <cellStyle name="Normal 11 13" xfId="223"/>
    <cellStyle name="Normal 11 14" xfId="224"/>
    <cellStyle name="Normal 11 15" xfId="225"/>
    <cellStyle name="Normal 11 16" xfId="226"/>
    <cellStyle name="Normal 11 17" xfId="227"/>
    <cellStyle name="Normal 11 18" xfId="228"/>
    <cellStyle name="Normal 11 19" xfId="229"/>
    <cellStyle name="Normal 11 2" xfId="230"/>
    <cellStyle name="Normal 11 2 2" xfId="231"/>
    <cellStyle name="Normal 11 2 2 2" xfId="232"/>
    <cellStyle name="Normal 11 2 2 3" xfId="233"/>
    <cellStyle name="Normal 11 2 2 4" xfId="234"/>
    <cellStyle name="Normal 11 2 2 5" xfId="235"/>
    <cellStyle name="Normal 11 2 2 6" xfId="236"/>
    <cellStyle name="Normal 11 2 2 7" xfId="237"/>
    <cellStyle name="Normal 11 2 3" xfId="238"/>
    <cellStyle name="Normal 11 2 4" xfId="239"/>
    <cellStyle name="Normal 11 2 5" xfId="240"/>
    <cellStyle name="Normal 11 2 6" xfId="241"/>
    <cellStyle name="Normal 11 2 7" xfId="242"/>
    <cellStyle name="Normal 11 20" xfId="243"/>
    <cellStyle name="Normal 11 21" xfId="244"/>
    <cellStyle name="Normal 11 22" xfId="245"/>
    <cellStyle name="Normal 11 23" xfId="246"/>
    <cellStyle name="Normal 11 3" xfId="247"/>
    <cellStyle name="Normal 11 3 2" xfId="248"/>
    <cellStyle name="Normal 11 3 3" xfId="249"/>
    <cellStyle name="Normal 11 3 4" xfId="250"/>
    <cellStyle name="Normal 11 3 5" xfId="251"/>
    <cellStyle name="Normal 11 3 6" xfId="252"/>
    <cellStyle name="Normal 11 3 7" xfId="253"/>
    <cellStyle name="Normal 11 4" xfId="254"/>
    <cellStyle name="Normal 11 5" xfId="255"/>
    <cellStyle name="Normal 11 6" xfId="256"/>
    <cellStyle name="Normal 11 7" xfId="257"/>
    <cellStyle name="Normal 11 8" xfId="258"/>
    <cellStyle name="Normal 11 9" xfId="259"/>
    <cellStyle name="Normal 12" xfId="260"/>
    <cellStyle name="Normal 12 10" xfId="261"/>
    <cellStyle name="Normal 12 11" xfId="262"/>
    <cellStyle name="Normal 12 12" xfId="263"/>
    <cellStyle name="Normal 12 13" xfId="264"/>
    <cellStyle name="Normal 12 14" xfId="265"/>
    <cellStyle name="Normal 12 15" xfId="266"/>
    <cellStyle name="Normal 12 16" xfId="267"/>
    <cellStyle name="Normal 12 17" xfId="268"/>
    <cellStyle name="Normal 12 18" xfId="269"/>
    <cellStyle name="Normal 12 19" xfId="270"/>
    <cellStyle name="Normal 12 2" xfId="271"/>
    <cellStyle name="Normal 12 2 2" xfId="272"/>
    <cellStyle name="Normal 12 2 3" xfId="273"/>
    <cellStyle name="Normal 12 2 4" xfId="274"/>
    <cellStyle name="Normal 12 2 5" xfId="275"/>
    <cellStyle name="Normal 12 2 6" xfId="276"/>
    <cellStyle name="Normal 12 2 7" xfId="277"/>
    <cellStyle name="Normal 12 20" xfId="278"/>
    <cellStyle name="Normal 12 21" xfId="279"/>
    <cellStyle name="Normal 12 3" xfId="280"/>
    <cellStyle name="Normal 12 4" xfId="281"/>
    <cellStyle name="Normal 12 5" xfId="282"/>
    <cellStyle name="Normal 12 6" xfId="283"/>
    <cellStyle name="Normal 12 7" xfId="284"/>
    <cellStyle name="Normal 12 8" xfId="285"/>
    <cellStyle name="Normal 12 9" xfId="286"/>
    <cellStyle name="Normal 13" xfId="287"/>
    <cellStyle name="Normal 13 10" xfId="288"/>
    <cellStyle name="Normal 13 11" xfId="289"/>
    <cellStyle name="Normal 13 12" xfId="290"/>
    <cellStyle name="Normal 13 13" xfId="291"/>
    <cellStyle name="Normal 13 14" xfId="292"/>
    <cellStyle name="Normal 13 15" xfId="293"/>
    <cellStyle name="Normal 13 16" xfId="294"/>
    <cellStyle name="Normal 13 17" xfId="295"/>
    <cellStyle name="Normal 13 18" xfId="296"/>
    <cellStyle name="Normal 13 19" xfId="297"/>
    <cellStyle name="Normal 13 2" xfId="298"/>
    <cellStyle name="Normal 13 2 2" xfId="299"/>
    <cellStyle name="Normal 13 2 2 2" xfId="300"/>
    <cellStyle name="Normal 13 2 2 3" xfId="301"/>
    <cellStyle name="Normal 13 2 2 4" xfId="302"/>
    <cellStyle name="Normal 13 2 2 5" xfId="303"/>
    <cellStyle name="Normal 13 2 2 6" xfId="304"/>
    <cellStyle name="Normal 13 2 2 7" xfId="305"/>
    <cellStyle name="Normal 13 2 3" xfId="306"/>
    <cellStyle name="Normal 13 2 4" xfId="307"/>
    <cellStyle name="Normal 13 2 5" xfId="308"/>
    <cellStyle name="Normal 13 2 6" xfId="309"/>
    <cellStyle name="Normal 13 2 7" xfId="310"/>
    <cellStyle name="Normal 13 20" xfId="311"/>
    <cellStyle name="Normal 13 21" xfId="312"/>
    <cellStyle name="Normal 13 22" xfId="313"/>
    <cellStyle name="Normal 13 23" xfId="314"/>
    <cellStyle name="Normal 13 24" xfId="315"/>
    <cellStyle name="Normal 13 25" xfId="316"/>
    <cellStyle name="Normal 13 26" xfId="317"/>
    <cellStyle name="Normal 13 3" xfId="318"/>
    <cellStyle name="Normal 13 4" xfId="319"/>
    <cellStyle name="Normal 13 5" xfId="320"/>
    <cellStyle name="Normal 13 6" xfId="321"/>
    <cellStyle name="Normal 13 7" xfId="322"/>
    <cellStyle name="Normal 13 8" xfId="323"/>
    <cellStyle name="Normal 13 9" xfId="324"/>
    <cellStyle name="Normal 14" xfId="325"/>
    <cellStyle name="Normal 14 10" xfId="326"/>
    <cellStyle name="Normal 14 11" xfId="327"/>
    <cellStyle name="Normal 14 12" xfId="328"/>
    <cellStyle name="Normal 14 13" xfId="329"/>
    <cellStyle name="Normal 14 14" xfId="330"/>
    <cellStyle name="Normal 14 15" xfId="331"/>
    <cellStyle name="Normal 14 16" xfId="332"/>
    <cellStyle name="Normal 14 17" xfId="333"/>
    <cellStyle name="Normal 14 18" xfId="334"/>
    <cellStyle name="Normal 14 19" xfId="335"/>
    <cellStyle name="Normal 14 2" xfId="336"/>
    <cellStyle name="Normal 14 2 2" xfId="337"/>
    <cellStyle name="Normal 14 2 2 2" xfId="338"/>
    <cellStyle name="Normal 14 2 2 3" xfId="339"/>
    <cellStyle name="Normal 14 2 2 4" xfId="340"/>
    <cellStyle name="Normal 14 2 2 5" xfId="341"/>
    <cellStyle name="Normal 14 2 2 6" xfId="342"/>
    <cellStyle name="Normal 14 2 2 7" xfId="343"/>
    <cellStyle name="Normal 14 2 3" xfId="344"/>
    <cellStyle name="Normal 14 2 4" xfId="345"/>
    <cellStyle name="Normal 14 2 5" xfId="346"/>
    <cellStyle name="Normal 14 2 6" xfId="347"/>
    <cellStyle name="Normal 14 2 7" xfId="348"/>
    <cellStyle name="Normal 14 3" xfId="349"/>
    <cellStyle name="Normal 14 4" xfId="350"/>
    <cellStyle name="Normal 14 5" xfId="351"/>
    <cellStyle name="Normal 14 6" xfId="352"/>
    <cellStyle name="Normal 14 7" xfId="353"/>
    <cellStyle name="Normal 14 8" xfId="354"/>
    <cellStyle name="Normal 14 9" xfId="355"/>
    <cellStyle name="Normal 15" xfId="356"/>
    <cellStyle name="Normal 15 10" xfId="357"/>
    <cellStyle name="Normal 15 11" xfId="358"/>
    <cellStyle name="Normal 15 12" xfId="359"/>
    <cellStyle name="Normal 15 13" xfId="360"/>
    <cellStyle name="Normal 15 14" xfId="361"/>
    <cellStyle name="Normal 15 2" xfId="362"/>
    <cellStyle name="Normal 15 2 2" xfId="363"/>
    <cellStyle name="Normal 15 2 3" xfId="364"/>
    <cellStyle name="Normal 15 2 4" xfId="365"/>
    <cellStyle name="Normal 15 2 5" xfId="366"/>
    <cellStyle name="Normal 15 2 6" xfId="367"/>
    <cellStyle name="Normal 15 2 7" xfId="368"/>
    <cellStyle name="Normal 15 3" xfId="369"/>
    <cellStyle name="Normal 15 4" xfId="370"/>
    <cellStyle name="Normal 15 5" xfId="371"/>
    <cellStyle name="Normal 15 6" xfId="372"/>
    <cellStyle name="Normal 15 7" xfId="373"/>
    <cellStyle name="Normal 15 8" xfId="374"/>
    <cellStyle name="Normal 15 9" xfId="375"/>
    <cellStyle name="Normal 16" xfId="376"/>
    <cellStyle name="Normal 16 10" xfId="377"/>
    <cellStyle name="Normal 16 11" xfId="378"/>
    <cellStyle name="Normal 16 12" xfId="379"/>
    <cellStyle name="Normal 16 13" xfId="380"/>
    <cellStyle name="Normal 16 14" xfId="381"/>
    <cellStyle name="Normal 16 15" xfId="382"/>
    <cellStyle name="Normal 16 16" xfId="383"/>
    <cellStyle name="Normal 16 17" xfId="384"/>
    <cellStyle name="Normal 16 2" xfId="385"/>
    <cellStyle name="Normal 16 2 2" xfId="386"/>
    <cellStyle name="Normal 16 2 2 2" xfId="387"/>
    <cellStyle name="Normal 16 2 2 3" xfId="388"/>
    <cellStyle name="Normal 16 2 2 4" xfId="389"/>
    <cellStyle name="Normal 16 2 2 5" xfId="390"/>
    <cellStyle name="Normal 16 2 2 6" xfId="391"/>
    <cellStyle name="Normal 16 2 2 7" xfId="392"/>
    <cellStyle name="Normal 16 2 3" xfId="393"/>
    <cellStyle name="Normal 16 2 4" xfId="394"/>
    <cellStyle name="Normal 16 2 5" xfId="395"/>
    <cellStyle name="Normal 16 2 6" xfId="396"/>
    <cellStyle name="Normal 16 2 7" xfId="397"/>
    <cellStyle name="Normal 16 3" xfId="398"/>
    <cellStyle name="Normal 16 4" xfId="399"/>
    <cellStyle name="Normal 16 5" xfId="400"/>
    <cellStyle name="Normal 16 6" xfId="401"/>
    <cellStyle name="Normal 16 7" xfId="402"/>
    <cellStyle name="Normal 16 8" xfId="403"/>
    <cellStyle name="Normal 16 9" xfId="404"/>
    <cellStyle name="Normal 17" xfId="405"/>
    <cellStyle name="Normal 17 10" xfId="406"/>
    <cellStyle name="Normal 17 11" xfId="407"/>
    <cellStyle name="Normal 17 12" xfId="408"/>
    <cellStyle name="Normal 17 13" xfId="409"/>
    <cellStyle name="Normal 17 14" xfId="410"/>
    <cellStyle name="Normal 17 15" xfId="411"/>
    <cellStyle name="Normal 17 16" xfId="412"/>
    <cellStyle name="Normal 17 17" xfId="413"/>
    <cellStyle name="Normal 17 2" xfId="414"/>
    <cellStyle name="Normal 17 2 2" xfId="415"/>
    <cellStyle name="Normal 17 2 2 2" xfId="416"/>
    <cellStyle name="Normal 17 2 2 3" xfId="417"/>
    <cellStyle name="Normal 17 2 2 4" xfId="418"/>
    <cellStyle name="Normal 17 2 2 5" xfId="419"/>
    <cellStyle name="Normal 17 2 2 6" xfId="420"/>
    <cellStyle name="Normal 17 2 2 7" xfId="421"/>
    <cellStyle name="Normal 17 2 3" xfId="422"/>
    <cellStyle name="Normal 17 2 4" xfId="423"/>
    <cellStyle name="Normal 17 2 5" xfId="424"/>
    <cellStyle name="Normal 17 2 6" xfId="425"/>
    <cellStyle name="Normal 17 2 7" xfId="426"/>
    <cellStyle name="Normal 17 3" xfId="427"/>
    <cellStyle name="Normal 17 4" xfId="428"/>
    <cellStyle name="Normal 17 5" xfId="429"/>
    <cellStyle name="Normal 17 6" xfId="430"/>
    <cellStyle name="Normal 17 7" xfId="431"/>
    <cellStyle name="Normal 17 8" xfId="432"/>
    <cellStyle name="Normal 17 9" xfId="433"/>
    <cellStyle name="Normal 18" xfId="434"/>
    <cellStyle name="Normal 18 10" xfId="435"/>
    <cellStyle name="Normal 18 11" xfId="436"/>
    <cellStyle name="Normal 18 12" xfId="437"/>
    <cellStyle name="Normal 18 13" xfId="438"/>
    <cellStyle name="Normal 18 14" xfId="439"/>
    <cellStyle name="Normal 18 15" xfId="440"/>
    <cellStyle name="Normal 18 16" xfId="441"/>
    <cellStyle name="Normal 18 17" xfId="442"/>
    <cellStyle name="Normal 18 2" xfId="443"/>
    <cellStyle name="Normal 18 2 2" xfId="444"/>
    <cellStyle name="Normal 18 2 2 2" xfId="445"/>
    <cellStyle name="Normal 18 2 2 3" xfId="446"/>
    <cellStyle name="Normal 18 2 2 4" xfId="447"/>
    <cellStyle name="Normal 18 2 2 5" xfId="448"/>
    <cellStyle name="Normal 18 2 2 6" xfId="449"/>
    <cellStyle name="Normal 18 2 2 7" xfId="450"/>
    <cellStyle name="Normal 18 2 3" xfId="451"/>
    <cellStyle name="Normal 18 2 4" xfId="452"/>
    <cellStyle name="Normal 18 2 5" xfId="453"/>
    <cellStyle name="Normal 18 2 6" xfId="454"/>
    <cellStyle name="Normal 18 2 7" xfId="455"/>
    <cellStyle name="Normal 18 3" xfId="456"/>
    <cellStyle name="Normal 18 4" xfId="457"/>
    <cellStyle name="Normal 18 5" xfId="458"/>
    <cellStyle name="Normal 18 6" xfId="459"/>
    <cellStyle name="Normal 18 7" xfId="460"/>
    <cellStyle name="Normal 18 8" xfId="461"/>
    <cellStyle name="Normal 18 9" xfId="462"/>
    <cellStyle name="Normal 19" xfId="463"/>
    <cellStyle name="Normal 19 10" xfId="464"/>
    <cellStyle name="Normal 19 2" xfId="465"/>
    <cellStyle name="Normal 19 2 2" xfId="466"/>
    <cellStyle name="Normal 19 2 3" xfId="467"/>
    <cellStyle name="Normal 19 2 4" xfId="468"/>
    <cellStyle name="Normal 19 2 5" xfId="469"/>
    <cellStyle name="Normal 19 2 6" xfId="470"/>
    <cellStyle name="Normal 19 2 7" xfId="471"/>
    <cellStyle name="Normal 19 3" xfId="472"/>
    <cellStyle name="Normal 19 4" xfId="473"/>
    <cellStyle name="Normal 19 5" xfId="474"/>
    <cellStyle name="Normal 19 6" xfId="475"/>
    <cellStyle name="Normal 19 7" xfId="476"/>
    <cellStyle name="Normal 19 8" xfId="477"/>
    <cellStyle name="Normal 19 9" xfId="478"/>
    <cellStyle name="Normal 2" xfId="1"/>
    <cellStyle name="Normal 2 10" xfId="479"/>
    <cellStyle name="Normal 2 10 10" xfId="480"/>
    <cellStyle name="Normal 2 10 11" xfId="481"/>
    <cellStyle name="Normal 2 10 12" xfId="482"/>
    <cellStyle name="Normal 2 10 2" xfId="483"/>
    <cellStyle name="Normal 2 10 3" xfId="484"/>
    <cellStyle name="Normal 2 10 4" xfId="485"/>
    <cellStyle name="Normal 2 10 5" xfId="486"/>
    <cellStyle name="Normal 2 10 6" xfId="487"/>
    <cellStyle name="Normal 2 10 7" xfId="488"/>
    <cellStyle name="Normal 2 10 8" xfId="489"/>
    <cellStyle name="Normal 2 10 9" xfId="490"/>
    <cellStyle name="Normal 2 100" xfId="1785"/>
    <cellStyle name="Normal 2 101" xfId="1783"/>
    <cellStyle name="Normal 2 11" xfId="491"/>
    <cellStyle name="Normal 2 11 2" xfId="492"/>
    <cellStyle name="Normal 2 11 3" xfId="493"/>
    <cellStyle name="Normal 2 11 4" xfId="494"/>
    <cellStyle name="Normal 2 11 5" xfId="495"/>
    <cellStyle name="Normal 2 11 6" xfId="496"/>
    <cellStyle name="Normal 2 11 7" xfId="497"/>
    <cellStyle name="Normal 2 12" xfId="498"/>
    <cellStyle name="Normal 2 12 2" xfId="499"/>
    <cellStyle name="Normal 2 12 3" xfId="500"/>
    <cellStyle name="Normal 2 12 4" xfId="501"/>
    <cellStyle name="Normal 2 12 5" xfId="502"/>
    <cellStyle name="Normal 2 12 6" xfId="503"/>
    <cellStyle name="Normal 2 12 7" xfId="504"/>
    <cellStyle name="Normal 2 13" xfId="505"/>
    <cellStyle name="Normal 2 13 2" xfId="506"/>
    <cellStyle name="Normal 2 13 3" xfId="507"/>
    <cellStyle name="Normal 2 13 4" xfId="508"/>
    <cellStyle name="Normal 2 13 5" xfId="509"/>
    <cellStyle name="Normal 2 13 6" xfId="510"/>
    <cellStyle name="Normal 2 13 7" xfId="511"/>
    <cellStyle name="Normal 2 14" xfId="512"/>
    <cellStyle name="Normal 2 14 2" xfId="513"/>
    <cellStyle name="Normal 2 14 3" xfId="514"/>
    <cellStyle name="Normal 2 14 4" xfId="515"/>
    <cellStyle name="Normal 2 14 5" xfId="516"/>
    <cellStyle name="Normal 2 14 6" xfId="517"/>
    <cellStyle name="Normal 2 14 7" xfId="518"/>
    <cellStyle name="Normal 2 15" xfId="519"/>
    <cellStyle name="Normal 2 15 2" xfId="520"/>
    <cellStyle name="Normal 2 15 3" xfId="521"/>
    <cellStyle name="Normal 2 15 4" xfId="522"/>
    <cellStyle name="Normal 2 15 5" xfId="523"/>
    <cellStyle name="Normal 2 15 6" xfId="524"/>
    <cellStyle name="Normal 2 15 7" xfId="525"/>
    <cellStyle name="Normal 2 16" xfId="526"/>
    <cellStyle name="Normal 2 16 2" xfId="527"/>
    <cellStyle name="Normal 2 16 3" xfId="528"/>
    <cellStyle name="Normal 2 16 4" xfId="529"/>
    <cellStyle name="Normal 2 16 5" xfId="530"/>
    <cellStyle name="Normal 2 16 6" xfId="531"/>
    <cellStyle name="Normal 2 16 7" xfId="532"/>
    <cellStyle name="Normal 2 17" xfId="533"/>
    <cellStyle name="Normal 2 18" xfId="534"/>
    <cellStyle name="Normal 2 19" xfId="535"/>
    <cellStyle name="Normal 2 2" xfId="2"/>
    <cellStyle name="Normal 2 2 10" xfId="537"/>
    <cellStyle name="Normal 2 2 11" xfId="538"/>
    <cellStyle name="Normal 2 2 12" xfId="539"/>
    <cellStyle name="Normal 2 2 13" xfId="540"/>
    <cellStyle name="Normal 2 2 14" xfId="541"/>
    <cellStyle name="Normal 2 2 15" xfId="542"/>
    <cellStyle name="Normal 2 2 16" xfId="543"/>
    <cellStyle name="Normal 2 2 17" xfId="544"/>
    <cellStyle name="Normal 2 2 18" xfId="545"/>
    <cellStyle name="Normal 2 2 19" xfId="546"/>
    <cellStyle name="Normal 2 2 2" xfId="3"/>
    <cellStyle name="Normal 2 2 2 10" xfId="547"/>
    <cellStyle name="Normal 2 2 2 11" xfId="548"/>
    <cellStyle name="Normal 2 2 2 12" xfId="549"/>
    <cellStyle name="Normal 2 2 2 13" xfId="550"/>
    <cellStyle name="Normal 2 2 2 14" xfId="551"/>
    <cellStyle name="Normal 2 2 2 15" xfId="552"/>
    <cellStyle name="Normal 2 2 2 16" xfId="553"/>
    <cellStyle name="Normal 2 2 2 2" xfId="536"/>
    <cellStyle name="Normal 2 2 2 2 2" xfId="554"/>
    <cellStyle name="Normal 2 2 2 2 3" xfId="555"/>
    <cellStyle name="Normal 2 2 2 2 4" xfId="556"/>
    <cellStyle name="Normal 2 2 2 2 5" xfId="557"/>
    <cellStyle name="Normal 2 2 2 2 6" xfId="558"/>
    <cellStyle name="Normal 2 2 2 2 7" xfId="559"/>
    <cellStyle name="Normal 2 2 2 2 8" xfId="560"/>
    <cellStyle name="Normal 2 2 2 3" xfId="561"/>
    <cellStyle name="Normal 2 2 2 4" xfId="562"/>
    <cellStyle name="Normal 2 2 2 5" xfId="563"/>
    <cellStyle name="Normal 2 2 2 6" xfId="564"/>
    <cellStyle name="Normal 2 2 2 7" xfId="565"/>
    <cellStyle name="Normal 2 2 2 8" xfId="566"/>
    <cellStyle name="Normal 2 2 2 9" xfId="567"/>
    <cellStyle name="Normal 2 2 20" xfId="568"/>
    <cellStyle name="Normal 2 2 21" xfId="569"/>
    <cellStyle name="Normal 2 2 22" xfId="570"/>
    <cellStyle name="Normal 2 2 23" xfId="571"/>
    <cellStyle name="Normal 2 2 24" xfId="572"/>
    <cellStyle name="Normal 2 2 25" xfId="573"/>
    <cellStyle name="Normal 2 2 26" xfId="574"/>
    <cellStyle name="Normal 2 2 27" xfId="575"/>
    <cellStyle name="Normal 2 2 28" xfId="576"/>
    <cellStyle name="Normal 2 2 29" xfId="577"/>
    <cellStyle name="Normal 2 2 3" xfId="578"/>
    <cellStyle name="Normal 2 2 3 10" xfId="579"/>
    <cellStyle name="Normal 2 2 3 2" xfId="580"/>
    <cellStyle name="Normal 2 2 3 3" xfId="581"/>
    <cellStyle name="Normal 2 2 3 4" xfId="582"/>
    <cellStyle name="Normal 2 2 3 5" xfId="583"/>
    <cellStyle name="Normal 2 2 3 6" xfId="584"/>
    <cellStyle name="Normal 2 2 3 7" xfId="585"/>
    <cellStyle name="Normal 2 2 3 8" xfId="586"/>
    <cellStyle name="Normal 2 2 3 9" xfId="587"/>
    <cellStyle name="Normal 2 2 30" xfId="588"/>
    <cellStyle name="Normal 2 2 31" xfId="589"/>
    <cellStyle name="Normal 2 2 32" xfId="590"/>
    <cellStyle name="Normal 2 2 33" xfId="591"/>
    <cellStyle name="Normal 2 2 34" xfId="592"/>
    <cellStyle name="Normal 2 2 35" xfId="593"/>
    <cellStyle name="Normal 2 2 36" xfId="594"/>
    <cellStyle name="Normal 2 2 37" xfId="595"/>
    <cellStyle name="Normal 2 2 38" xfId="596"/>
    <cellStyle name="Normal 2 2 39" xfId="597"/>
    <cellStyle name="Normal 2 2 4" xfId="598"/>
    <cellStyle name="Normal 2 2 4 2" xfId="599"/>
    <cellStyle name="Normal 2 2 4 3" xfId="600"/>
    <cellStyle name="Normal 2 2 4 4" xfId="601"/>
    <cellStyle name="Normal 2 2 4 5" xfId="602"/>
    <cellStyle name="Normal 2 2 4 6" xfId="603"/>
    <cellStyle name="Normal 2 2 4 7" xfId="604"/>
    <cellStyle name="Normal 2 2 4 8" xfId="605"/>
    <cellStyle name="Normal 2 2 4 9" xfId="606"/>
    <cellStyle name="Normal 2 2 40" xfId="607"/>
    <cellStyle name="Normal 2 2 41" xfId="608"/>
    <cellStyle name="Normal 2 2 42" xfId="609"/>
    <cellStyle name="Normal 2 2 43" xfId="610"/>
    <cellStyle name="Normal 2 2 44" xfId="611"/>
    <cellStyle name="Normal 2 2 45" xfId="612"/>
    <cellStyle name="Normal 2 2 46" xfId="613"/>
    <cellStyle name="Normal 2 2 47" xfId="614"/>
    <cellStyle name="Normal 2 2 48" xfId="615"/>
    <cellStyle name="Normal 2 2 49" xfId="616"/>
    <cellStyle name="Normal 2 2 5" xfId="617"/>
    <cellStyle name="Normal 2 2 5 2" xfId="618"/>
    <cellStyle name="Normal 2 2 5 3" xfId="619"/>
    <cellStyle name="Normal 2 2 5 4" xfId="620"/>
    <cellStyle name="Normal 2 2 5 5" xfId="621"/>
    <cellStyle name="Normal 2 2 5 6" xfId="622"/>
    <cellStyle name="Normal 2 2 5 7" xfId="623"/>
    <cellStyle name="Normal 2 2 5 8" xfId="624"/>
    <cellStyle name="Normal 2 2 5 9" xfId="625"/>
    <cellStyle name="Normal 2 2 50" xfId="626"/>
    <cellStyle name="Normal 2 2 51" xfId="627"/>
    <cellStyle name="Normal 2 2 52" xfId="628"/>
    <cellStyle name="Normal 2 2 53" xfId="629"/>
    <cellStyle name="Normal 2 2 54" xfId="630"/>
    <cellStyle name="Normal 2 2 55" xfId="631"/>
    <cellStyle name="Normal 2 2 56" xfId="632"/>
    <cellStyle name="Normal 2 2 57" xfId="633"/>
    <cellStyle name="Normal 2 2 58" xfId="634"/>
    <cellStyle name="Normal 2 2 59" xfId="635"/>
    <cellStyle name="Normal 2 2 6" xfId="636"/>
    <cellStyle name="Normal 2 2 6 2" xfId="637"/>
    <cellStyle name="Normal 2 2 6 3" xfId="638"/>
    <cellStyle name="Normal 2 2 6 4" xfId="639"/>
    <cellStyle name="Normal 2 2 6 5" xfId="640"/>
    <cellStyle name="Normal 2 2 6 6" xfId="641"/>
    <cellStyle name="Normal 2 2 6 7" xfId="642"/>
    <cellStyle name="Normal 2 2 6 8" xfId="643"/>
    <cellStyle name="Normal 2 2 60" xfId="644"/>
    <cellStyle name="Normal 2 2 61" xfId="645"/>
    <cellStyle name="Normal 2 2 62" xfId="646"/>
    <cellStyle name="Normal 2 2 63" xfId="1752"/>
    <cellStyle name="Normal 2 2 64" xfId="1762"/>
    <cellStyle name="Normal 2 2 65" xfId="1771"/>
    <cellStyle name="Normal 2 2 66" xfId="1761"/>
    <cellStyle name="Normal 2 2 67" xfId="1773"/>
    <cellStyle name="Normal 2 2 68" xfId="1766"/>
    <cellStyle name="Normal 2 2 7" xfId="647"/>
    <cellStyle name="Normal 2 2 7 2" xfId="648"/>
    <cellStyle name="Normal 2 2 7 3" xfId="649"/>
    <cellStyle name="Normal 2 2 7 4" xfId="650"/>
    <cellStyle name="Normal 2 2 7 5" xfId="651"/>
    <cellStyle name="Normal 2 2 7 6" xfId="652"/>
    <cellStyle name="Normal 2 2 7 7" xfId="653"/>
    <cellStyle name="Normal 2 2 7 8" xfId="654"/>
    <cellStyle name="Normal 2 2 8" xfId="655"/>
    <cellStyle name="Normal 2 2 8 2" xfId="656"/>
    <cellStyle name="Normal 2 2 8 3" xfId="657"/>
    <cellStyle name="Normal 2 2 8 4" xfId="658"/>
    <cellStyle name="Normal 2 2 8 5" xfId="659"/>
    <cellStyle name="Normal 2 2 8 6" xfId="660"/>
    <cellStyle name="Normal 2 2 8 7" xfId="661"/>
    <cellStyle name="Normal 2 2 9" xfId="662"/>
    <cellStyle name="Normal 2 20" xfId="663"/>
    <cellStyle name="Normal 2 21" xfId="664"/>
    <cellStyle name="Normal 2 22" xfId="665"/>
    <cellStyle name="Normal 2 23" xfId="666"/>
    <cellStyle name="Normal 2 24" xfId="667"/>
    <cellStyle name="Normal 2 25" xfId="668"/>
    <cellStyle name="Normal 2 26" xfId="669"/>
    <cellStyle name="Normal 2 27" xfId="670"/>
    <cellStyle name="Normal 2 28" xfId="671"/>
    <cellStyle name="Normal 2 29" xfId="672"/>
    <cellStyle name="Normal 2 3" xfId="673"/>
    <cellStyle name="Normal 2 3 10" xfId="674"/>
    <cellStyle name="Normal 2 3 11" xfId="675"/>
    <cellStyle name="Normal 2 3 12" xfId="676"/>
    <cellStyle name="Normal 2 3 13" xfId="677"/>
    <cellStyle name="Normal 2 3 14" xfId="678"/>
    <cellStyle name="Normal 2 3 15" xfId="679"/>
    <cellStyle name="Normal 2 3 16" xfId="680"/>
    <cellStyle name="Normal 2 3 17" xfId="681"/>
    <cellStyle name="Normal 2 3 18" xfId="682"/>
    <cellStyle name="Normal 2 3 19" xfId="683"/>
    <cellStyle name="Normal 2 3 2" xfId="684"/>
    <cellStyle name="Normal 2 3 2 10" xfId="685"/>
    <cellStyle name="Normal 2 3 2 11" xfId="686"/>
    <cellStyle name="Normal 2 3 2 12" xfId="687"/>
    <cellStyle name="Normal 2 3 2 13" xfId="688"/>
    <cellStyle name="Normal 2 3 2 14" xfId="689"/>
    <cellStyle name="Normal 2 3 2 15" xfId="690"/>
    <cellStyle name="Normal 2 3 2 16" xfId="691"/>
    <cellStyle name="Normal 2 3 2 17" xfId="692"/>
    <cellStyle name="Normal 2 3 2 2" xfId="693"/>
    <cellStyle name="Normal 2 3 2 3" xfId="694"/>
    <cellStyle name="Normal 2 3 2 4" xfId="695"/>
    <cellStyle name="Normal 2 3 2 5" xfId="696"/>
    <cellStyle name="Normal 2 3 2 6" xfId="697"/>
    <cellStyle name="Normal 2 3 2 7" xfId="698"/>
    <cellStyle name="Normal 2 3 2 8" xfId="699"/>
    <cellStyle name="Normal 2 3 2 9" xfId="700"/>
    <cellStyle name="Normal 2 3 20" xfId="701"/>
    <cellStyle name="Normal 2 3 21" xfId="702"/>
    <cellStyle name="Normal 2 3 22" xfId="703"/>
    <cellStyle name="Normal 2 3 23" xfId="704"/>
    <cellStyle name="Normal 2 3 3" xfId="705"/>
    <cellStyle name="Normal 2 3 3 2" xfId="706"/>
    <cellStyle name="Normal 2 3 3 3" xfId="707"/>
    <cellStyle name="Normal 2 3 3 4" xfId="708"/>
    <cellStyle name="Normal 2 3 3 5" xfId="709"/>
    <cellStyle name="Normal 2 3 3 6" xfId="710"/>
    <cellStyle name="Normal 2 3 3 7" xfId="711"/>
    <cellStyle name="Normal 2 3 3 8" xfId="712"/>
    <cellStyle name="Normal 2 3 4" xfId="713"/>
    <cellStyle name="Normal 2 3 4 2" xfId="714"/>
    <cellStyle name="Normal 2 3 4 3" xfId="715"/>
    <cellStyle name="Normal 2 3 4 4" xfId="716"/>
    <cellStyle name="Normal 2 3 4 5" xfId="717"/>
    <cellStyle name="Normal 2 3 4 6" xfId="718"/>
    <cellStyle name="Normal 2 3 4 7" xfId="719"/>
    <cellStyle name="Normal 2 3 4 8" xfId="720"/>
    <cellStyle name="Normal 2 3 5" xfId="721"/>
    <cellStyle name="Normal 2 3 6" xfId="722"/>
    <cellStyle name="Normal 2 3 7" xfId="723"/>
    <cellStyle name="Normal 2 3 8" xfId="724"/>
    <cellStyle name="Normal 2 3 9" xfId="725"/>
    <cellStyle name="Normal 2 30" xfId="726"/>
    <cellStyle name="Normal 2 31" xfId="727"/>
    <cellStyle name="Normal 2 32" xfId="728"/>
    <cellStyle name="Normal 2 33" xfId="729"/>
    <cellStyle name="Normal 2 34" xfId="730"/>
    <cellStyle name="Normal 2 35" xfId="731"/>
    <cellStyle name="Normal 2 36" xfId="732"/>
    <cellStyle name="Normal 2 37" xfId="733"/>
    <cellStyle name="Normal 2 38" xfId="734"/>
    <cellStyle name="Normal 2 39" xfId="735"/>
    <cellStyle name="Normal 2 4" xfId="736"/>
    <cellStyle name="Normal 2 4 10" xfId="737"/>
    <cellStyle name="Normal 2 4 11" xfId="738"/>
    <cellStyle name="Normal 2 4 12" xfId="739"/>
    <cellStyle name="Normal 2 4 13" xfId="740"/>
    <cellStyle name="Normal 2 4 14" xfId="741"/>
    <cellStyle name="Normal 2 4 15" xfId="742"/>
    <cellStyle name="Normal 2 4 16" xfId="743"/>
    <cellStyle name="Normal 2 4 17" xfId="744"/>
    <cellStyle name="Normal 2 4 18" xfId="745"/>
    <cellStyle name="Normal 2 4 19" xfId="746"/>
    <cellStyle name="Normal 2 4 2" xfId="747"/>
    <cellStyle name="Normal 2 4 2 2" xfId="748"/>
    <cellStyle name="Normal 2 4 2 2 2" xfId="749"/>
    <cellStyle name="Normal 2 4 2 3" xfId="750"/>
    <cellStyle name="Normal 2 4 20" xfId="751"/>
    <cellStyle name="Normal 2 4 21" xfId="752"/>
    <cellStyle name="Normal 2 4 22" xfId="753"/>
    <cellStyle name="Normal 2 4 23" xfId="754"/>
    <cellStyle name="Normal 2 4 24" xfId="755"/>
    <cellStyle name="Normal 2 4 25" xfId="756"/>
    <cellStyle name="Normal 2 4 26" xfId="757"/>
    <cellStyle name="Normal 2 4 27" xfId="758"/>
    <cellStyle name="Normal 2 4 28" xfId="759"/>
    <cellStyle name="Normal 2 4 29" xfId="760"/>
    <cellStyle name="Normal 2 4 3" xfId="761"/>
    <cellStyle name="Normal 2 4 30" xfId="762"/>
    <cellStyle name="Normal 2 4 31" xfId="763"/>
    <cellStyle name="Normal 2 4 4" xfId="764"/>
    <cellStyle name="Normal 2 4 5" xfId="765"/>
    <cellStyle name="Normal 2 4 6" xfId="766"/>
    <cellStyle name="Normal 2 4 7" xfId="767"/>
    <cellStyle name="Normal 2 4 8" xfId="768"/>
    <cellStyle name="Normal 2 4 9" xfId="769"/>
    <cellStyle name="Normal 2 40" xfId="770"/>
    <cellStyle name="Normal 2 41" xfId="771"/>
    <cellStyle name="Normal 2 42" xfId="772"/>
    <cellStyle name="Normal 2 43" xfId="773"/>
    <cellStyle name="Normal 2 44" xfId="774"/>
    <cellStyle name="Normal 2 45" xfId="775"/>
    <cellStyle name="Normal 2 46" xfId="776"/>
    <cellStyle name="Normal 2 47" xfId="777"/>
    <cellStyle name="Normal 2 48" xfId="778"/>
    <cellStyle name="Normal 2 49" xfId="779"/>
    <cellStyle name="Normal 2 5" xfId="780"/>
    <cellStyle name="Normal 2 5 2" xfId="781"/>
    <cellStyle name="Normal 2 5 2 2" xfId="782"/>
    <cellStyle name="Normal 2 5 3" xfId="783"/>
    <cellStyle name="Normal 2 5 4" xfId="784"/>
    <cellStyle name="Normal 2 5 5" xfId="785"/>
    <cellStyle name="Normal 2 5 6" xfId="786"/>
    <cellStyle name="Normal 2 50" xfId="787"/>
    <cellStyle name="Normal 2 51" xfId="788"/>
    <cellStyle name="Normal 2 52" xfId="789"/>
    <cellStyle name="Normal 2 53" xfId="790"/>
    <cellStyle name="Normal 2 54" xfId="791"/>
    <cellStyle name="Normal 2 55" xfId="792"/>
    <cellStyle name="Normal 2 56" xfId="793"/>
    <cellStyle name="Normal 2 57" xfId="794"/>
    <cellStyle name="Normal 2 58" xfId="795"/>
    <cellStyle name="Normal 2 59" xfId="796"/>
    <cellStyle name="Normal 2 6" xfId="797"/>
    <cellStyle name="Normal 2 6 2" xfId="798"/>
    <cellStyle name="Normal 2 6 3" xfId="799"/>
    <cellStyle name="Normal 2 60" xfId="800"/>
    <cellStyle name="Normal 2 61" xfId="801"/>
    <cellStyle name="Normal 2 62" xfId="802"/>
    <cellStyle name="Normal 2 63" xfId="803"/>
    <cellStyle name="Normal 2 64" xfId="804"/>
    <cellStyle name="Normal 2 65" xfId="805"/>
    <cellStyle name="Normal 2 66" xfId="806"/>
    <cellStyle name="Normal 2 67" xfId="807"/>
    <cellStyle name="Normal 2 68" xfId="808"/>
    <cellStyle name="Normal 2 69" xfId="809"/>
    <cellStyle name="Normal 2 7" xfId="810"/>
    <cellStyle name="Normal 2 7 2" xfId="811"/>
    <cellStyle name="Normal 2 7 3" xfId="812"/>
    <cellStyle name="Normal 2 70" xfId="813"/>
    <cellStyle name="Normal 2 71" xfId="814"/>
    <cellStyle name="Normal 2 72" xfId="815"/>
    <cellStyle name="Normal 2 73" xfId="816"/>
    <cellStyle name="Normal 2 74" xfId="817"/>
    <cellStyle name="Normal 2 75" xfId="818"/>
    <cellStyle name="Normal 2 76" xfId="819"/>
    <cellStyle name="Normal 2 77" xfId="820"/>
    <cellStyle name="Normal 2 78" xfId="821"/>
    <cellStyle name="Normal 2 79" xfId="822"/>
    <cellStyle name="Normal 2 8" xfId="823"/>
    <cellStyle name="Normal 2 8 2" xfId="824"/>
    <cellStyle name="Normal 2 8 3" xfId="825"/>
    <cellStyle name="Normal 2 80" xfId="826"/>
    <cellStyle name="Normal 2 81" xfId="827"/>
    <cellStyle name="Normal 2 82" xfId="828"/>
    <cellStyle name="Normal 2 83" xfId="1751"/>
    <cellStyle name="Normal 2 84" xfId="1753"/>
    <cellStyle name="Normal 2 85" xfId="1780"/>
    <cellStyle name="Normal 2 86" xfId="1754"/>
    <cellStyle name="Normal 2 87" xfId="1779"/>
    <cellStyle name="Normal 2 88" xfId="1755"/>
    <cellStyle name="Normal 2 89" xfId="1778"/>
    <cellStyle name="Normal 2 9" xfId="829"/>
    <cellStyle name="Normal 2 9 10" xfId="830"/>
    <cellStyle name="Normal 2 9 11" xfId="831"/>
    <cellStyle name="Normal 2 9 12" xfId="832"/>
    <cellStyle name="Normal 2 9 13" xfId="833"/>
    <cellStyle name="Normal 2 9 14" xfId="834"/>
    <cellStyle name="Normal 2 9 15" xfId="835"/>
    <cellStyle name="Normal 2 9 2" xfId="836"/>
    <cellStyle name="Normal 2 9 3" xfId="837"/>
    <cellStyle name="Normal 2 9 4" xfId="838"/>
    <cellStyle name="Normal 2 9 5" xfId="839"/>
    <cellStyle name="Normal 2 9 6" xfId="840"/>
    <cellStyle name="Normal 2 9 7" xfId="841"/>
    <cellStyle name="Normal 2 9 8" xfId="842"/>
    <cellStyle name="Normal 2 9 9" xfId="843"/>
    <cellStyle name="Normal 2 90" xfId="1756"/>
    <cellStyle name="Normal 2 91" xfId="1777"/>
    <cellStyle name="Normal 2 92" xfId="1757"/>
    <cellStyle name="Normal 2 93" xfId="1776"/>
    <cellStyle name="Normal 2 94" xfId="1759"/>
    <cellStyle name="Normal 2 95" xfId="1774"/>
    <cellStyle name="Normal 2 96" xfId="1758"/>
    <cellStyle name="Normal 2 97" xfId="1775"/>
    <cellStyle name="Normal 2 98" xfId="1760"/>
    <cellStyle name="Normal 2 99" xfId="1782"/>
    <cellStyle name="Normal 20" xfId="844"/>
    <cellStyle name="Normal 20 10" xfId="845"/>
    <cellStyle name="Normal 20 11" xfId="846"/>
    <cellStyle name="Normal 20 12" xfId="847"/>
    <cellStyle name="Normal 20 13" xfId="848"/>
    <cellStyle name="Normal 20 14" xfId="849"/>
    <cellStyle name="Normal 20 15" xfId="850"/>
    <cellStyle name="Normal 20 2" xfId="851"/>
    <cellStyle name="Normal 20 3" xfId="852"/>
    <cellStyle name="Normal 20 4" xfId="853"/>
    <cellStyle name="Normal 20 5" xfId="854"/>
    <cellStyle name="Normal 20 6" xfId="855"/>
    <cellStyle name="Normal 20 7" xfId="856"/>
    <cellStyle name="Normal 20 8" xfId="857"/>
    <cellStyle name="Normal 20 9" xfId="858"/>
    <cellStyle name="Normal 21" xfId="859"/>
    <cellStyle name="Normal 21 10" xfId="860"/>
    <cellStyle name="Normal 21 11" xfId="861"/>
    <cellStyle name="Normal 21 12" xfId="862"/>
    <cellStyle name="Normal 21 13" xfId="863"/>
    <cellStyle name="Normal 21 14" xfId="864"/>
    <cellStyle name="Normal 21 15" xfId="865"/>
    <cellStyle name="Normal 21 2" xfId="866"/>
    <cellStyle name="Normal 21 3" xfId="867"/>
    <cellStyle name="Normal 21 4" xfId="868"/>
    <cellStyle name="Normal 21 5" xfId="869"/>
    <cellStyle name="Normal 21 6" xfId="870"/>
    <cellStyle name="Normal 21 7" xfId="871"/>
    <cellStyle name="Normal 21 8" xfId="872"/>
    <cellStyle name="Normal 21 9" xfId="873"/>
    <cellStyle name="Normal 22" xfId="874"/>
    <cellStyle name="Normal 22 10" xfId="875"/>
    <cellStyle name="Normal 22 11" xfId="876"/>
    <cellStyle name="Normal 22 12" xfId="877"/>
    <cellStyle name="Normal 22 13" xfId="878"/>
    <cellStyle name="Normal 22 14" xfId="879"/>
    <cellStyle name="Normal 22 15" xfId="880"/>
    <cellStyle name="Normal 22 2" xfId="881"/>
    <cellStyle name="Normal 22 3" xfId="882"/>
    <cellStyle name="Normal 22 4" xfId="883"/>
    <cellStyle name="Normal 22 5" xfId="884"/>
    <cellStyle name="Normal 22 6" xfId="885"/>
    <cellStyle name="Normal 22 7" xfId="886"/>
    <cellStyle name="Normal 22 8" xfId="887"/>
    <cellStyle name="Normal 22 9" xfId="888"/>
    <cellStyle name="Normal 23" xfId="889"/>
    <cellStyle name="Normal 23 10" xfId="890"/>
    <cellStyle name="Normal 23 11" xfId="891"/>
    <cellStyle name="Normal 23 12" xfId="892"/>
    <cellStyle name="Normal 23 13" xfId="893"/>
    <cellStyle name="Normal 23 2" xfId="894"/>
    <cellStyle name="Normal 23 3" xfId="895"/>
    <cellStyle name="Normal 23 4" xfId="896"/>
    <cellStyle name="Normal 23 5" xfId="897"/>
    <cellStyle name="Normal 23 6" xfId="898"/>
    <cellStyle name="Normal 23 7" xfId="899"/>
    <cellStyle name="Normal 23 8" xfId="900"/>
    <cellStyle name="Normal 23 9" xfId="901"/>
    <cellStyle name="Normal 24" xfId="902"/>
    <cellStyle name="Normal 24 10" xfId="903"/>
    <cellStyle name="Normal 24 11" xfId="904"/>
    <cellStyle name="Normal 24 12" xfId="905"/>
    <cellStyle name="Normal 24 13" xfId="906"/>
    <cellStyle name="Normal 24 2" xfId="907"/>
    <cellStyle name="Normal 24 3" xfId="908"/>
    <cellStyle name="Normal 24 4" xfId="909"/>
    <cellStyle name="Normal 24 5" xfId="910"/>
    <cellStyle name="Normal 24 6" xfId="911"/>
    <cellStyle name="Normal 24 7" xfId="912"/>
    <cellStyle name="Normal 24 8" xfId="913"/>
    <cellStyle name="Normal 24 9" xfId="914"/>
    <cellStyle name="Normal 25" xfId="915"/>
    <cellStyle name="Normal 25 10" xfId="916"/>
    <cellStyle name="Normal 25 11" xfId="917"/>
    <cellStyle name="Normal 25 12" xfId="918"/>
    <cellStyle name="Normal 25 13" xfId="919"/>
    <cellStyle name="Normal 25 2" xfId="920"/>
    <cellStyle name="Normal 25 3" xfId="921"/>
    <cellStyle name="Normal 25 4" xfId="922"/>
    <cellStyle name="Normal 25 5" xfId="923"/>
    <cellStyle name="Normal 25 6" xfId="924"/>
    <cellStyle name="Normal 25 7" xfId="925"/>
    <cellStyle name="Normal 25 8" xfId="926"/>
    <cellStyle name="Normal 25 9" xfId="927"/>
    <cellStyle name="Normal 26" xfId="928"/>
    <cellStyle name="Normal 26 10" xfId="929"/>
    <cellStyle name="Normal 26 11" xfId="930"/>
    <cellStyle name="Normal 26 12" xfId="931"/>
    <cellStyle name="Normal 26 13" xfId="932"/>
    <cellStyle name="Normal 26 2" xfId="933"/>
    <cellStyle name="Normal 26 3" xfId="934"/>
    <cellStyle name="Normal 26 4" xfId="935"/>
    <cellStyle name="Normal 26 5" xfId="936"/>
    <cellStyle name="Normal 26 6" xfId="937"/>
    <cellStyle name="Normal 26 7" xfId="938"/>
    <cellStyle name="Normal 26 8" xfId="939"/>
    <cellStyle name="Normal 26 9" xfId="940"/>
    <cellStyle name="Normal 27" xfId="941"/>
    <cellStyle name="Normal 27 10" xfId="942"/>
    <cellStyle name="Normal 27 11" xfId="943"/>
    <cellStyle name="Normal 27 12" xfId="944"/>
    <cellStyle name="Normal 27 2" xfId="945"/>
    <cellStyle name="Normal 27 3" xfId="946"/>
    <cellStyle name="Normal 27 4" xfId="947"/>
    <cellStyle name="Normal 27 5" xfId="948"/>
    <cellStyle name="Normal 27 6" xfId="949"/>
    <cellStyle name="Normal 27 7" xfId="950"/>
    <cellStyle name="Normal 27 8" xfId="951"/>
    <cellStyle name="Normal 27 9" xfId="952"/>
    <cellStyle name="Normal 28" xfId="953"/>
    <cellStyle name="Normal 28 10" xfId="954"/>
    <cellStyle name="Normal 28 11" xfId="955"/>
    <cellStyle name="Normal 28 2" xfId="956"/>
    <cellStyle name="Normal 28 3" xfId="957"/>
    <cellStyle name="Normal 28 4" xfId="958"/>
    <cellStyle name="Normal 28 5" xfId="959"/>
    <cellStyle name="Normal 28 6" xfId="960"/>
    <cellStyle name="Normal 28 7" xfId="961"/>
    <cellStyle name="Normal 28 8" xfId="962"/>
    <cellStyle name="Normal 28 9" xfId="963"/>
    <cellStyle name="Normal 29" xfId="964"/>
    <cellStyle name="Normal 29 10" xfId="965"/>
    <cellStyle name="Normal 29 2" xfId="966"/>
    <cellStyle name="Normal 29 3" xfId="967"/>
    <cellStyle name="Normal 29 4" xfId="968"/>
    <cellStyle name="Normal 29 5" xfId="969"/>
    <cellStyle name="Normal 29 6" xfId="970"/>
    <cellStyle name="Normal 29 7" xfId="971"/>
    <cellStyle name="Normal 29 8" xfId="972"/>
    <cellStyle name="Normal 29 9" xfId="973"/>
    <cellStyle name="Normal 3" xfId="974"/>
    <cellStyle name="Normal 3 10" xfId="975"/>
    <cellStyle name="Normal 3 10 2" xfId="976"/>
    <cellStyle name="Normal 3 10 3" xfId="977"/>
    <cellStyle name="Normal 3 10 4" xfId="978"/>
    <cellStyle name="Normal 3 10 5" xfId="979"/>
    <cellStyle name="Normal 3 10 6" xfId="980"/>
    <cellStyle name="Normal 3 10 7" xfId="981"/>
    <cellStyle name="Normal 3 10 8" xfId="982"/>
    <cellStyle name="Normal 3 11" xfId="983"/>
    <cellStyle name="Normal 3 11 2" xfId="984"/>
    <cellStyle name="Normal 3 11 3" xfId="985"/>
    <cellStyle name="Normal 3 11 4" xfId="986"/>
    <cellStyle name="Normal 3 11 5" xfId="987"/>
    <cellStyle name="Normal 3 11 6" xfId="988"/>
    <cellStyle name="Normal 3 11 7" xfId="989"/>
    <cellStyle name="Normal 3 11 8" xfId="990"/>
    <cellStyle name="Normal 3 12" xfId="991"/>
    <cellStyle name="Normal 3 12 2" xfId="992"/>
    <cellStyle name="Normal 3 12 3" xfId="993"/>
    <cellStyle name="Normal 3 12 4" xfId="994"/>
    <cellStyle name="Normal 3 12 5" xfId="995"/>
    <cellStyle name="Normal 3 12 6" xfId="996"/>
    <cellStyle name="Normal 3 12 7" xfId="997"/>
    <cellStyle name="Normal 3 13" xfId="998"/>
    <cellStyle name="Normal 3 13 2" xfId="999"/>
    <cellStyle name="Normal 3 13 3" xfId="1000"/>
    <cellStyle name="Normal 3 13 4" xfId="1001"/>
    <cellStyle name="Normal 3 13 5" xfId="1002"/>
    <cellStyle name="Normal 3 13 6" xfId="1003"/>
    <cellStyle name="Normal 3 13 7" xfId="1004"/>
    <cellStyle name="Normal 3 14" xfId="1005"/>
    <cellStyle name="Normal 3 14 2" xfId="1006"/>
    <cellStyle name="Normal 3 14 3" xfId="1007"/>
    <cellStyle name="Normal 3 14 4" xfId="1008"/>
    <cellStyle name="Normal 3 14 5" xfId="1009"/>
    <cellStyle name="Normal 3 14 6" xfId="1010"/>
    <cellStyle name="Normal 3 14 7" xfId="1011"/>
    <cellStyle name="Normal 3 15" xfId="1012"/>
    <cellStyle name="Normal 3 16" xfId="1013"/>
    <cellStyle name="Normal 3 17" xfId="1014"/>
    <cellStyle name="Normal 3 18" xfId="1015"/>
    <cellStyle name="Normal 3 19" xfId="1016"/>
    <cellStyle name="Normal 3 2" xfId="1017"/>
    <cellStyle name="Normal 3 2 10" xfId="1018"/>
    <cellStyle name="Normal 3 2 11" xfId="1019"/>
    <cellStyle name="Normal 3 2 12" xfId="1020"/>
    <cellStyle name="Normal 3 2 13" xfId="1021"/>
    <cellStyle name="Normal 3 2 14" xfId="1022"/>
    <cellStyle name="Normal 3 2 15" xfId="1023"/>
    <cellStyle name="Normal 3 2 16" xfId="1024"/>
    <cellStyle name="Normal 3 2 17" xfId="1025"/>
    <cellStyle name="Normal 3 2 18" xfId="1026"/>
    <cellStyle name="Normal 3 2 19" xfId="1027"/>
    <cellStyle name="Normal 3 2 2" xfId="1028"/>
    <cellStyle name="Normal 3 2 2 10" xfId="1029"/>
    <cellStyle name="Normal 3 2 2 11" xfId="1030"/>
    <cellStyle name="Normal 3 2 2 12" xfId="1031"/>
    <cellStyle name="Normal 3 2 2 13" xfId="1032"/>
    <cellStyle name="Normal 3 2 2 14" xfId="1033"/>
    <cellStyle name="Normal 3 2 2 15" xfId="1034"/>
    <cellStyle name="Normal 3 2 2 16" xfId="1035"/>
    <cellStyle name="Normal 3 2 2 17" xfId="1036"/>
    <cellStyle name="Normal 3 2 2 18" xfId="1037"/>
    <cellStyle name="Normal 3 2 2 19" xfId="1038"/>
    <cellStyle name="Normal 3 2 2 2" xfId="1039"/>
    <cellStyle name="Normal 3 2 2 2 2" xfId="1040"/>
    <cellStyle name="Normal 3 2 2 20" xfId="1041"/>
    <cellStyle name="Normal 3 2 2 21" xfId="1042"/>
    <cellStyle name="Normal 3 2 2 22" xfId="1043"/>
    <cellStyle name="Normal 3 2 2 23" xfId="1044"/>
    <cellStyle name="Normal 3 2 2 24" xfId="1045"/>
    <cellStyle name="Normal 3 2 2 25" xfId="1046"/>
    <cellStyle name="Normal 3 2 2 26" xfId="1047"/>
    <cellStyle name="Normal 3 2 2 3" xfId="1048"/>
    <cellStyle name="Normal 3 2 2 4" xfId="1049"/>
    <cellStyle name="Normal 3 2 2 5" xfId="1050"/>
    <cellStyle name="Normal 3 2 2 6" xfId="1051"/>
    <cellStyle name="Normal 3 2 2 7" xfId="1052"/>
    <cellStyle name="Normal 3 2 2 8" xfId="1053"/>
    <cellStyle name="Normal 3 2 2 9" xfId="1054"/>
    <cellStyle name="Normal 3 2 20" xfId="1055"/>
    <cellStyle name="Normal 3 2 21" xfId="1056"/>
    <cellStyle name="Normal 3 2 22" xfId="1057"/>
    <cellStyle name="Normal 3 2 23" xfId="1058"/>
    <cellStyle name="Normal 3 2 24" xfId="1059"/>
    <cellStyle name="Normal 3 2 25" xfId="1060"/>
    <cellStyle name="Normal 3 2 26" xfId="1061"/>
    <cellStyle name="Normal 3 2 27" xfId="1062"/>
    <cellStyle name="Normal 3 2 28" xfId="1063"/>
    <cellStyle name="Normal 3 2 29" xfId="1064"/>
    <cellStyle name="Normal 3 2 3" xfId="1065"/>
    <cellStyle name="Normal 3 2 3 2" xfId="1066"/>
    <cellStyle name="Normal 3 2 3 3" xfId="1067"/>
    <cellStyle name="Normal 3 2 3 4" xfId="1068"/>
    <cellStyle name="Normal 3 2 3 5" xfId="1069"/>
    <cellStyle name="Normal 3 2 3 6" xfId="1070"/>
    <cellStyle name="Normal 3 2 3 7" xfId="1071"/>
    <cellStyle name="Normal 3 2 3 8" xfId="1072"/>
    <cellStyle name="Normal 3 2 30" xfId="1073"/>
    <cellStyle name="Normal 3 2 31" xfId="1074"/>
    <cellStyle name="Normal 3 2 32" xfId="1075"/>
    <cellStyle name="Normal 3 2 33" xfId="1076"/>
    <cellStyle name="Normal 3 2 34" xfId="1077"/>
    <cellStyle name="Normal 3 2 35" xfId="1078"/>
    <cellStyle name="Normal 3 2 36" xfId="1079"/>
    <cellStyle name="Normal 3 2 4" xfId="1080"/>
    <cellStyle name="Normal 3 2 4 2" xfId="1081"/>
    <cellStyle name="Normal 3 2 5" xfId="1082"/>
    <cellStyle name="Normal 3 2 6" xfId="1083"/>
    <cellStyle name="Normal 3 2 7" xfId="1084"/>
    <cellStyle name="Normal 3 2 8" xfId="1085"/>
    <cellStyle name="Normal 3 2 9" xfId="1086"/>
    <cellStyle name="Normal 3 20" xfId="1087"/>
    <cellStyle name="Normal 3 21" xfId="1088"/>
    <cellStyle name="Normal 3 22" xfId="1089"/>
    <cellStyle name="Normal 3 23" xfId="1090"/>
    <cellStyle name="Normal 3 24" xfId="1091"/>
    <cellStyle name="Normal 3 25" xfId="1092"/>
    <cellStyle name="Normal 3 26" xfId="1093"/>
    <cellStyle name="Normal 3 27" xfId="1094"/>
    <cellStyle name="Normal 3 28" xfId="1095"/>
    <cellStyle name="Normal 3 29" xfId="1096"/>
    <cellStyle name="Normal 3 3" xfId="1097"/>
    <cellStyle name="Normal 3 3 10" xfId="1098"/>
    <cellStyle name="Normal 3 3 11" xfId="1099"/>
    <cellStyle name="Normal 3 3 12" xfId="1100"/>
    <cellStyle name="Normal 3 3 13" xfId="1101"/>
    <cellStyle name="Normal 3 3 14" xfId="1102"/>
    <cellStyle name="Normal 3 3 15" xfId="1103"/>
    <cellStyle name="Normal 3 3 16" xfId="1104"/>
    <cellStyle name="Normal 3 3 17" xfId="1105"/>
    <cellStyle name="Normal 3 3 18" xfId="1106"/>
    <cellStyle name="Normal 3 3 19" xfId="1107"/>
    <cellStyle name="Normal 3 3 2" xfId="1108"/>
    <cellStyle name="Normal 3 3 2 10" xfId="1109"/>
    <cellStyle name="Normal 3 3 2 11" xfId="1110"/>
    <cellStyle name="Normal 3 3 2 12" xfId="1111"/>
    <cellStyle name="Normal 3 3 2 13" xfId="1112"/>
    <cellStyle name="Normal 3 3 2 14" xfId="1113"/>
    <cellStyle name="Normal 3 3 2 15" xfId="1114"/>
    <cellStyle name="Normal 3 3 2 2" xfId="1115"/>
    <cellStyle name="Normal 3 3 2 3" xfId="1116"/>
    <cellStyle name="Normal 3 3 2 4" xfId="1117"/>
    <cellStyle name="Normal 3 3 2 5" xfId="1118"/>
    <cellStyle name="Normal 3 3 2 6" xfId="1119"/>
    <cellStyle name="Normal 3 3 2 7" xfId="1120"/>
    <cellStyle name="Normal 3 3 2 8" xfId="1121"/>
    <cellStyle name="Normal 3 3 2 9" xfId="1122"/>
    <cellStyle name="Normal 3 3 20" xfId="1123"/>
    <cellStyle name="Normal 3 3 3" xfId="1124"/>
    <cellStyle name="Normal 3 3 3 2" xfId="1125"/>
    <cellStyle name="Normal 3 3 3 3" xfId="1126"/>
    <cellStyle name="Normal 3 3 3 4" xfId="1127"/>
    <cellStyle name="Normal 3 3 3 5" xfId="1128"/>
    <cellStyle name="Normal 3 3 3 6" xfId="1129"/>
    <cellStyle name="Normal 3 3 3 7" xfId="1130"/>
    <cellStyle name="Normal 3 3 3 8" xfId="1131"/>
    <cellStyle name="Normal 3 3 4" xfId="1132"/>
    <cellStyle name="Normal 3 3 4 2" xfId="1133"/>
    <cellStyle name="Normal 3 3 5" xfId="1134"/>
    <cellStyle name="Normal 3 3 6" xfId="1135"/>
    <cellStyle name="Normal 3 3 7" xfId="1136"/>
    <cellStyle name="Normal 3 3 8" xfId="1137"/>
    <cellStyle name="Normal 3 3 9" xfId="1138"/>
    <cellStyle name="Normal 3 30" xfId="1139"/>
    <cellStyle name="Normal 3 31" xfId="1140"/>
    <cellStyle name="Normal 3 32" xfId="1141"/>
    <cellStyle name="Normal 3 33" xfId="1142"/>
    <cellStyle name="Normal 3 34" xfId="1143"/>
    <cellStyle name="Normal 3 35" xfId="1144"/>
    <cellStyle name="Normal 3 36" xfId="1145"/>
    <cellStyle name="Normal 3 37" xfId="1146"/>
    <cellStyle name="Normal 3 38" xfId="1147"/>
    <cellStyle name="Normal 3 39" xfId="1148"/>
    <cellStyle name="Normal 3 4" xfId="1149"/>
    <cellStyle name="Normal 3 4 2" xfId="1150"/>
    <cellStyle name="Normal 3 4 2 2" xfId="1151"/>
    <cellStyle name="Normal 3 4 3" xfId="1152"/>
    <cellStyle name="Normal 3 4 4" xfId="1153"/>
    <cellStyle name="Normal 3 4 5" xfId="1154"/>
    <cellStyle name="Normal 3 4 6" xfId="1155"/>
    <cellStyle name="Normal 3 40" xfId="1156"/>
    <cellStyle name="Normal 3 41" xfId="1157"/>
    <cellStyle name="Normal 3 42" xfId="1158"/>
    <cellStyle name="Normal 3 43" xfId="1159"/>
    <cellStyle name="Normal 3 44" xfId="1160"/>
    <cellStyle name="Normal 3 45" xfId="1161"/>
    <cellStyle name="Normal 3 46" xfId="1162"/>
    <cellStyle name="Normal 3 47" xfId="1163"/>
    <cellStyle name="Normal 3 48" xfId="1164"/>
    <cellStyle name="Normal 3 49" xfId="1165"/>
    <cellStyle name="Normal 3 5" xfId="1166"/>
    <cellStyle name="Normal 3 5 2" xfId="1167"/>
    <cellStyle name="Normal 3 5 2 2" xfId="1168"/>
    <cellStyle name="Normal 3 50" xfId="1169"/>
    <cellStyle name="Normal 3 51" xfId="1170"/>
    <cellStyle name="Normal 3 52" xfId="1171"/>
    <cellStyle name="Normal 3 53" xfId="1172"/>
    <cellStyle name="Normal 3 54" xfId="1173"/>
    <cellStyle name="Normal 3 55" xfId="1174"/>
    <cellStyle name="Normal 3 56" xfId="1175"/>
    <cellStyle name="Normal 3 57" xfId="1176"/>
    <cellStyle name="Normal 3 6" xfId="1177"/>
    <cellStyle name="Normal 3 7" xfId="1178"/>
    <cellStyle name="Normal 3 8" xfId="1179"/>
    <cellStyle name="Normal 3 9" xfId="1180"/>
    <cellStyle name="Normal 3 9 2" xfId="1181"/>
    <cellStyle name="Normal 3 9 3" xfId="1182"/>
    <cellStyle name="Normal 3 9 4" xfId="1183"/>
    <cellStyle name="Normal 3 9 5" xfId="1184"/>
    <cellStyle name="Normal 3 9 6" xfId="1185"/>
    <cellStyle name="Normal 3 9 7" xfId="1186"/>
    <cellStyle name="Normal 30" xfId="1187"/>
    <cellStyle name="Normal 30 2" xfId="1188"/>
    <cellStyle name="Normal 30 3" xfId="1189"/>
    <cellStyle name="Normal 30 4" xfId="1190"/>
    <cellStyle name="Normal 30 5" xfId="1191"/>
    <cellStyle name="Normal 30 6" xfId="1192"/>
    <cellStyle name="Normal 30 7" xfId="1193"/>
    <cellStyle name="Normal 31" xfId="1194"/>
    <cellStyle name="Normal 31 2" xfId="1195"/>
    <cellStyle name="Normal 31 3" xfId="1196"/>
    <cellStyle name="Normal 31 4" xfId="1197"/>
    <cellStyle name="Normal 31 5" xfId="1198"/>
    <cellStyle name="Normal 31 6" xfId="1199"/>
    <cellStyle name="Normal 31 7" xfId="1200"/>
    <cellStyle name="Normal 32" xfId="1201"/>
    <cellStyle name="Normal 32 2" xfId="1202"/>
    <cellStyle name="Normal 32 3" xfId="1203"/>
    <cellStyle name="Normal 33" xfId="1204"/>
    <cellStyle name="Normal 34" xfId="1205"/>
    <cellStyle name="Normal 34 2" xfId="1206"/>
    <cellStyle name="Normal 34 3" xfId="1207"/>
    <cellStyle name="Normal 35" xfId="1208"/>
    <cellStyle name="Normal 36" xfId="1209"/>
    <cellStyle name="Normal 37" xfId="1210"/>
    <cellStyle name="Normal 38" xfId="1211"/>
    <cellStyle name="Normal 39" xfId="1212"/>
    <cellStyle name="Normal 4" xfId="1213"/>
    <cellStyle name="Normal 4 10" xfId="1214"/>
    <cellStyle name="Normal 4 11" xfId="1215"/>
    <cellStyle name="Normal 4 12" xfId="1216"/>
    <cellStyle name="Normal 4 13" xfId="1217"/>
    <cellStyle name="Normal 4 14" xfId="1218"/>
    <cellStyle name="Normal 4 15" xfId="1219"/>
    <cellStyle name="Normal 4 16" xfId="1220"/>
    <cellStyle name="Normal 4 17" xfId="1221"/>
    <cellStyle name="Normal 4 18" xfId="1222"/>
    <cellStyle name="Normal 4 19" xfId="1223"/>
    <cellStyle name="Normal 4 2" xfId="1224"/>
    <cellStyle name="Normal 4 2 10" xfId="1225"/>
    <cellStyle name="Normal 4 2 11" xfId="1226"/>
    <cellStyle name="Normal 4 2 12" xfId="1227"/>
    <cellStyle name="Normal 4 2 2" xfId="1228"/>
    <cellStyle name="Normal 4 2 2 10" xfId="1229"/>
    <cellStyle name="Normal 4 2 2 11" xfId="1230"/>
    <cellStyle name="Normal 4 2 2 12" xfId="1231"/>
    <cellStyle name="Normal 4 2 2 2" xfId="1232"/>
    <cellStyle name="Normal 4 2 2 2 2" xfId="1233"/>
    <cellStyle name="Normal 4 2 2 2 3" xfId="1234"/>
    <cellStyle name="Normal 4 2 2 2 4" xfId="1235"/>
    <cellStyle name="Normal 4 2 2 2 5" xfId="1236"/>
    <cellStyle name="Normal 4 2 2 2 6" xfId="1237"/>
    <cellStyle name="Normal 4 2 2 2 7" xfId="1238"/>
    <cellStyle name="Normal 4 2 2 3" xfId="1239"/>
    <cellStyle name="Normal 4 2 2 4" xfId="1240"/>
    <cellStyle name="Normal 4 2 2 5" xfId="1241"/>
    <cellStyle name="Normal 4 2 2 6" xfId="1242"/>
    <cellStyle name="Normal 4 2 2 7" xfId="1243"/>
    <cellStyle name="Normal 4 2 2 8" xfId="1244"/>
    <cellStyle name="Normal 4 2 2 9" xfId="1245"/>
    <cellStyle name="Normal 4 2 3" xfId="1246"/>
    <cellStyle name="Normal 4 2 3 2" xfId="1247"/>
    <cellStyle name="Normal 4 2 3 3" xfId="1248"/>
    <cellStyle name="Normal 4 2 3 4" xfId="1249"/>
    <cellStyle name="Normal 4 2 3 5" xfId="1250"/>
    <cellStyle name="Normal 4 2 3 6" xfId="1251"/>
    <cellStyle name="Normal 4 2 3 7" xfId="1252"/>
    <cellStyle name="Normal 4 2 4" xfId="1253"/>
    <cellStyle name="Normal 4 2 4 2" xfId="1254"/>
    <cellStyle name="Normal 4 2 4 3" xfId="1255"/>
    <cellStyle name="Normal 4 2 4 4" xfId="1256"/>
    <cellStyle name="Normal 4 2 4 5" xfId="1257"/>
    <cellStyle name="Normal 4 2 4 6" xfId="1258"/>
    <cellStyle name="Normal 4 2 4 7" xfId="1259"/>
    <cellStyle name="Normal 4 2 5" xfId="1260"/>
    <cellStyle name="Normal 4 2 6" xfId="1261"/>
    <cellStyle name="Normal 4 2 7" xfId="1262"/>
    <cellStyle name="Normal 4 2 8" xfId="1263"/>
    <cellStyle name="Normal 4 2 9" xfId="1264"/>
    <cellStyle name="Normal 4 20" xfId="1265"/>
    <cellStyle name="Normal 4 21" xfId="1266"/>
    <cellStyle name="Normal 4 22" xfId="1267"/>
    <cellStyle name="Normal 4 23" xfId="1268"/>
    <cellStyle name="Normal 4 24" xfId="1269"/>
    <cellStyle name="Normal 4 25" xfId="1270"/>
    <cellStyle name="Normal 4 26" xfId="1271"/>
    <cellStyle name="Normal 4 27" xfId="1272"/>
    <cellStyle name="Normal 4 28" xfId="1273"/>
    <cellStyle name="Normal 4 29" xfId="1274"/>
    <cellStyle name="Normal 4 3" xfId="1275"/>
    <cellStyle name="Normal 4 3 10" xfId="1276"/>
    <cellStyle name="Normal 4 3 2" xfId="1277"/>
    <cellStyle name="Normal 4 3 2 2" xfId="1278"/>
    <cellStyle name="Normal 4 3 2 2 2" xfId="1279"/>
    <cellStyle name="Normal 4 3 2 3" xfId="1280"/>
    <cellStyle name="Normal 4 3 2 4" xfId="1281"/>
    <cellStyle name="Normal 4 3 2 5" xfId="1282"/>
    <cellStyle name="Normal 4 3 2 6" xfId="1283"/>
    <cellStyle name="Normal 4 3 2 7" xfId="1284"/>
    <cellStyle name="Normal 4 3 3" xfId="1285"/>
    <cellStyle name="Normal 4 3 4" xfId="1286"/>
    <cellStyle name="Normal 4 3 5" xfId="1287"/>
    <cellStyle name="Normal 4 3 6" xfId="1288"/>
    <cellStyle name="Normal 4 3 7" xfId="1289"/>
    <cellStyle name="Normal 4 3 8" xfId="1290"/>
    <cellStyle name="Normal 4 3 9" xfId="1291"/>
    <cellStyle name="Normal 4 30" xfId="1292"/>
    <cellStyle name="Normal 4 31" xfId="1293"/>
    <cellStyle name="Normal 4 32" xfId="1294"/>
    <cellStyle name="Normal 4 33" xfId="1295"/>
    <cellStyle name="Normal 4 34" xfId="1296"/>
    <cellStyle name="Normal 4 35" xfId="1297"/>
    <cellStyle name="Normal 4 36" xfId="1298"/>
    <cellStyle name="Normal 4 37" xfId="1299"/>
    <cellStyle name="Normal 4 38" xfId="1300"/>
    <cellStyle name="Normal 4 39" xfId="1301"/>
    <cellStyle name="Normal 4 4" xfId="1302"/>
    <cellStyle name="Normal 4 4 10" xfId="1303"/>
    <cellStyle name="Normal 4 4 11" xfId="1304"/>
    <cellStyle name="Normal 4 4 12" xfId="1305"/>
    <cellStyle name="Normal 4 4 13" xfId="1306"/>
    <cellStyle name="Normal 4 4 14" xfId="1307"/>
    <cellStyle name="Normal 4 4 2" xfId="1308"/>
    <cellStyle name="Normal 4 4 3" xfId="1309"/>
    <cellStyle name="Normal 4 4 4" xfId="1310"/>
    <cellStyle name="Normal 4 4 5" xfId="1311"/>
    <cellStyle name="Normal 4 4 6" xfId="1312"/>
    <cellStyle name="Normal 4 4 7" xfId="1313"/>
    <cellStyle name="Normal 4 4 8" xfId="1314"/>
    <cellStyle name="Normal 4 4 9" xfId="1315"/>
    <cellStyle name="Normal 4 40" xfId="1316"/>
    <cellStyle name="Normal 4 41" xfId="1317"/>
    <cellStyle name="Normal 4 42" xfId="1318"/>
    <cellStyle name="Normal 4 43" xfId="1319"/>
    <cellStyle name="Normal 4 44" xfId="1320"/>
    <cellStyle name="Normal 4 45" xfId="1321"/>
    <cellStyle name="Normal 4 46" xfId="1322"/>
    <cellStyle name="Normal 4 47" xfId="1323"/>
    <cellStyle name="Normal 4 48" xfId="1324"/>
    <cellStyle name="Normal 4 49" xfId="1325"/>
    <cellStyle name="Normal 4 5" xfId="1326"/>
    <cellStyle name="Normal 4 5 2" xfId="1327"/>
    <cellStyle name="Normal 4 5 3" xfId="1328"/>
    <cellStyle name="Normal 4 5 4" xfId="1329"/>
    <cellStyle name="Normal 4 5 5" xfId="1330"/>
    <cellStyle name="Normal 4 5 6" xfId="1331"/>
    <cellStyle name="Normal 4 5 7" xfId="1332"/>
    <cellStyle name="Normal 4 5 8" xfId="1333"/>
    <cellStyle name="Normal 4 50" xfId="1334"/>
    <cellStyle name="Normal 4 51" xfId="1335"/>
    <cellStyle name="Normal 4 52" xfId="1336"/>
    <cellStyle name="Normal 4 53" xfId="1337"/>
    <cellStyle name="Normal 4 6" xfId="1338"/>
    <cellStyle name="Normal 4 6 2" xfId="1339"/>
    <cellStyle name="Normal 4 6 3" xfId="1340"/>
    <cellStyle name="Normal 4 6 4" xfId="1341"/>
    <cellStyle name="Normal 4 6 5" xfId="1342"/>
    <cellStyle name="Normal 4 6 6" xfId="1343"/>
    <cellStyle name="Normal 4 6 7" xfId="1344"/>
    <cellStyle name="Normal 4 7" xfId="1345"/>
    <cellStyle name="Normal 4 7 2" xfId="1346"/>
    <cellStyle name="Normal 4 7 3" xfId="1347"/>
    <cellStyle name="Normal 4 7 4" xfId="1348"/>
    <cellStyle name="Normal 4 7 5" xfId="1349"/>
    <cellStyle name="Normal 4 7 6" xfId="1350"/>
    <cellStyle name="Normal 4 7 7" xfId="1351"/>
    <cellStyle name="Normal 4 8" xfId="1352"/>
    <cellStyle name="Normal 4 8 2" xfId="1353"/>
    <cellStyle name="Normal 4 8 3" xfId="1354"/>
    <cellStyle name="Normal 4 8 4" xfId="1355"/>
    <cellStyle name="Normal 4 8 5" xfId="1356"/>
    <cellStyle name="Normal 4 8 6" xfId="1357"/>
    <cellStyle name="Normal 4 8 7" xfId="1358"/>
    <cellStyle name="Normal 4 9" xfId="1359"/>
    <cellStyle name="Normal 40" xfId="1360"/>
    <cellStyle name="Normal 41" xfId="1361"/>
    <cellStyle name="Normal 42" xfId="1362"/>
    <cellStyle name="Normal 43" xfId="1363"/>
    <cellStyle name="Normal 44" xfId="1364"/>
    <cellStyle name="Normal 45" xfId="1365"/>
    <cellStyle name="Normal 46" xfId="1366"/>
    <cellStyle name="Normal 47" xfId="1367"/>
    <cellStyle name="Normal 48" xfId="1368"/>
    <cellStyle name="Normal 49" xfId="1369"/>
    <cellStyle name="Normal 5" xfId="1370"/>
    <cellStyle name="Normal 5 10" xfId="1371"/>
    <cellStyle name="Normal 5 11" xfId="1372"/>
    <cellStyle name="Normal 5 12" xfId="1373"/>
    <cellStyle name="Normal 5 13" xfId="1374"/>
    <cellStyle name="Normal 5 14" xfId="1375"/>
    <cellStyle name="Normal 5 15" xfId="1376"/>
    <cellStyle name="Normal 5 16" xfId="1377"/>
    <cellStyle name="Normal 5 17" xfId="1378"/>
    <cellStyle name="Normal 5 18" xfId="1379"/>
    <cellStyle name="Normal 5 19" xfId="1380"/>
    <cellStyle name="Normal 5 2" xfId="1381"/>
    <cellStyle name="Normal 5 2 10" xfId="1382"/>
    <cellStyle name="Normal 5 2 11" xfId="1383"/>
    <cellStyle name="Normal 5 2 12" xfId="1384"/>
    <cellStyle name="Normal 5 2 13" xfId="1385"/>
    <cellStyle name="Normal 5 2 14" xfId="1386"/>
    <cellStyle name="Normal 5 2 15" xfId="1387"/>
    <cellStyle name="Normal 5 2 2" xfId="1388"/>
    <cellStyle name="Normal 5 2 2 2" xfId="1389"/>
    <cellStyle name="Normal 5 2 2 2 2" xfId="1390"/>
    <cellStyle name="Normal 5 2 2 2 3" xfId="1391"/>
    <cellStyle name="Normal 5 2 2 2 4" xfId="1392"/>
    <cellStyle name="Normal 5 2 2 2 5" xfId="1393"/>
    <cellStyle name="Normal 5 2 2 2 6" xfId="1394"/>
    <cellStyle name="Normal 5 2 2 2 7" xfId="1395"/>
    <cellStyle name="Normal 5 2 2 3" xfId="1396"/>
    <cellStyle name="Normal 5 2 2 4" xfId="1397"/>
    <cellStyle name="Normal 5 2 2 5" xfId="1398"/>
    <cellStyle name="Normal 5 2 2 6" xfId="1399"/>
    <cellStyle name="Normal 5 2 2 7" xfId="1400"/>
    <cellStyle name="Normal 5 2 3" xfId="1401"/>
    <cellStyle name="Normal 5 2 3 2" xfId="1402"/>
    <cellStyle name="Normal 5 2 3 3" xfId="1403"/>
    <cellStyle name="Normal 5 2 3 4" xfId="1404"/>
    <cellStyle name="Normal 5 2 3 5" xfId="1405"/>
    <cellStyle name="Normal 5 2 3 6" xfId="1406"/>
    <cellStyle name="Normal 5 2 3 7" xfId="1407"/>
    <cellStyle name="Normal 5 2 4" xfId="1408"/>
    <cellStyle name="Normal 5 2 5" xfId="1409"/>
    <cellStyle name="Normal 5 2 6" xfId="1410"/>
    <cellStyle name="Normal 5 2 7" xfId="1411"/>
    <cellStyle name="Normal 5 2 8" xfId="1412"/>
    <cellStyle name="Normal 5 2 9" xfId="1413"/>
    <cellStyle name="Normal 5 20" xfId="1414"/>
    <cellStyle name="Normal 5 21" xfId="1415"/>
    <cellStyle name="Normal 5 22" xfId="1416"/>
    <cellStyle name="Normal 5 23" xfId="1417"/>
    <cellStyle name="Normal 5 24" xfId="1418"/>
    <cellStyle name="Normal 5 25" xfId="1419"/>
    <cellStyle name="Normal 5 26" xfId="1420"/>
    <cellStyle name="Normal 5 27" xfId="1421"/>
    <cellStyle name="Normal 5 28" xfId="1422"/>
    <cellStyle name="Normal 5 29" xfId="1423"/>
    <cellStyle name="Normal 5 3" xfId="1424"/>
    <cellStyle name="Normal 5 3 2" xfId="1425"/>
    <cellStyle name="Normal 5 3 3" xfId="1426"/>
    <cellStyle name="Normal 5 3 4" xfId="1427"/>
    <cellStyle name="Normal 5 3 5" xfId="1428"/>
    <cellStyle name="Normal 5 3 6" xfId="1429"/>
    <cellStyle name="Normal 5 3 7" xfId="1430"/>
    <cellStyle name="Normal 5 3 8" xfId="1431"/>
    <cellStyle name="Normal 5 3 9" xfId="1432"/>
    <cellStyle name="Normal 5 30" xfId="1433"/>
    <cellStyle name="Normal 5 31" xfId="1434"/>
    <cellStyle name="Normal 5 32" xfId="1435"/>
    <cellStyle name="Normal 5 33" xfId="1436"/>
    <cellStyle name="Normal 5 34" xfId="1437"/>
    <cellStyle name="Normal 5 35" xfId="1438"/>
    <cellStyle name="Normal 5 36" xfId="1439"/>
    <cellStyle name="Normal 5 37" xfId="1440"/>
    <cellStyle name="Normal 5 38" xfId="1441"/>
    <cellStyle name="Normal 5 39" xfId="1442"/>
    <cellStyle name="Normal 5 4" xfId="1443"/>
    <cellStyle name="Normal 5 4 2" xfId="1444"/>
    <cellStyle name="Normal 5 4 3" xfId="1445"/>
    <cellStyle name="Normal 5 4 4" xfId="1446"/>
    <cellStyle name="Normal 5 4 5" xfId="1447"/>
    <cellStyle name="Normal 5 4 6" xfId="1448"/>
    <cellStyle name="Normal 5 4 7" xfId="1449"/>
    <cellStyle name="Normal 5 4 8" xfId="1450"/>
    <cellStyle name="Normal 5 4 9" xfId="1451"/>
    <cellStyle name="Normal 5 40" xfId="1452"/>
    <cellStyle name="Normal 5 41" xfId="1453"/>
    <cellStyle name="Normal 5 42" xfId="1454"/>
    <cellStyle name="Normal 5 43" xfId="1455"/>
    <cellStyle name="Normal 5 44" xfId="1456"/>
    <cellStyle name="Normal 5 45" xfId="1457"/>
    <cellStyle name="Normal 5 46" xfId="1458"/>
    <cellStyle name="Normal 5 47" xfId="1459"/>
    <cellStyle name="Normal 5 48" xfId="1460"/>
    <cellStyle name="Normal 5 49" xfId="1461"/>
    <cellStyle name="Normal 5 5" xfId="1462"/>
    <cellStyle name="Normal 5 5 2" xfId="1463"/>
    <cellStyle name="Normal 5 5 3" xfId="1464"/>
    <cellStyle name="Normal 5 5 4" xfId="1465"/>
    <cellStyle name="Normal 5 5 5" xfId="1466"/>
    <cellStyle name="Normal 5 5 6" xfId="1467"/>
    <cellStyle name="Normal 5 5 7" xfId="1468"/>
    <cellStyle name="Normal 5 5 8" xfId="1469"/>
    <cellStyle name="Normal 5 5 9" xfId="1470"/>
    <cellStyle name="Normal 5 50" xfId="1471"/>
    <cellStyle name="Normal 5 51" xfId="1472"/>
    <cellStyle name="Normal 5 52" xfId="1473"/>
    <cellStyle name="Normal 5 53" xfId="1474"/>
    <cellStyle name="Normal 5 54" xfId="1475"/>
    <cellStyle name="Normal 5 55" xfId="1476"/>
    <cellStyle name="Normal 5 56" xfId="1477"/>
    <cellStyle name="Normal 5 57" xfId="1478"/>
    <cellStyle name="Normal 5 58" xfId="1479"/>
    <cellStyle name="Normal 5 59" xfId="1480"/>
    <cellStyle name="Normal 5 6" xfId="1481"/>
    <cellStyle name="Normal 5 6 2" xfId="1482"/>
    <cellStyle name="Normal 5 6 3" xfId="1483"/>
    <cellStyle name="Normal 5 6 4" xfId="1484"/>
    <cellStyle name="Normal 5 6 5" xfId="1485"/>
    <cellStyle name="Normal 5 6 6" xfId="1486"/>
    <cellStyle name="Normal 5 6 7" xfId="1487"/>
    <cellStyle name="Normal 5 6 8" xfId="1488"/>
    <cellStyle name="Normal 5 60" xfId="1489"/>
    <cellStyle name="Normal 5 61" xfId="1490"/>
    <cellStyle name="Normal 5 62" xfId="1491"/>
    <cellStyle name="Normal 5 7" xfId="1492"/>
    <cellStyle name="Normal 5 7 2" xfId="1493"/>
    <cellStyle name="Normal 5 7 3" xfId="1494"/>
    <cellStyle name="Normal 5 7 4" xfId="1495"/>
    <cellStyle name="Normal 5 7 5" xfId="1496"/>
    <cellStyle name="Normal 5 7 6" xfId="1497"/>
    <cellStyle name="Normal 5 7 7" xfId="1498"/>
    <cellStyle name="Normal 5 8" xfId="1499"/>
    <cellStyle name="Normal 5 8 2" xfId="1500"/>
    <cellStyle name="Normal 5 8 3" xfId="1501"/>
    <cellStyle name="Normal 5 8 4" xfId="1502"/>
    <cellStyle name="Normal 5 8 5" xfId="1503"/>
    <cellStyle name="Normal 5 8 6" xfId="1504"/>
    <cellStyle name="Normal 5 8 7" xfId="1505"/>
    <cellStyle name="Normal 5 9" xfId="1506"/>
    <cellStyle name="Normal 5 9 2" xfId="1507"/>
    <cellStyle name="Normal 5 9 3" xfId="1508"/>
    <cellStyle name="Normal 5 9 4" xfId="1509"/>
    <cellStyle name="Normal 5 9 5" xfId="1510"/>
    <cellStyle name="Normal 5 9 6" xfId="1511"/>
    <cellStyle name="Normal 5 9 7" xfId="1512"/>
    <cellStyle name="Normal 50" xfId="1513"/>
    <cellStyle name="Normal 51" xfId="1514"/>
    <cellStyle name="Normal 52" xfId="1515"/>
    <cellStyle name="Normal 53" xfId="1516"/>
    <cellStyle name="Normal 54" xfId="1517"/>
    <cellStyle name="Normal 55" xfId="1518"/>
    <cellStyle name="Normal 56" xfId="1519"/>
    <cellStyle name="Normal 57" xfId="1520"/>
    <cellStyle name="Normal 58" xfId="1521"/>
    <cellStyle name="Normal 59" xfId="1522"/>
    <cellStyle name="Normal 6" xfId="1523"/>
    <cellStyle name="Normal 6 10" xfId="1524"/>
    <cellStyle name="Normal 6 11" xfId="1525"/>
    <cellStyle name="Normal 6 12" xfId="1526"/>
    <cellStyle name="Normal 6 13" xfId="1527"/>
    <cellStyle name="Normal 6 14" xfId="1528"/>
    <cellStyle name="Normal 6 15" xfId="1529"/>
    <cellStyle name="Normal 6 16" xfId="1530"/>
    <cellStyle name="Normal 6 17" xfId="1531"/>
    <cellStyle name="Normal 6 18" xfId="1532"/>
    <cellStyle name="Normal 6 19" xfId="1533"/>
    <cellStyle name="Normal 6 2" xfId="1534"/>
    <cellStyle name="Normal 6 2 2" xfId="1535"/>
    <cellStyle name="Normal 6 2 2 2" xfId="1536"/>
    <cellStyle name="Normal 6 2 2 2 2" xfId="1537"/>
    <cellStyle name="Normal 6 2 2 3" xfId="1538"/>
    <cellStyle name="Normal 6 2 2 4" xfId="1539"/>
    <cellStyle name="Normal 6 2 3" xfId="1540"/>
    <cellStyle name="Normal 6 2 4" xfId="1541"/>
    <cellStyle name="Normal 6 2 5" xfId="1542"/>
    <cellStyle name="Normal 6 2 6" xfId="1543"/>
    <cellStyle name="Normal 6 20" xfId="1544"/>
    <cellStyle name="Normal 6 21" xfId="1545"/>
    <cellStyle name="Normal 6 22" xfId="1546"/>
    <cellStyle name="Normal 6 23" xfId="1547"/>
    <cellStyle name="Normal 6 24" xfId="1548"/>
    <cellStyle name="Normal 6 25" xfId="1549"/>
    <cellStyle name="Normal 6 26" xfId="1550"/>
    <cellStyle name="Normal 6 27" xfId="1551"/>
    <cellStyle name="Normal 6 28" xfId="1552"/>
    <cellStyle name="Normal 6 3" xfId="1553"/>
    <cellStyle name="Normal 6 3 2" xfId="1554"/>
    <cellStyle name="Normal 6 3 3" xfId="1555"/>
    <cellStyle name="Normal 6 3 4" xfId="1556"/>
    <cellStyle name="Normal 6 3 5" xfId="1557"/>
    <cellStyle name="Normal 6 3 6" xfId="1558"/>
    <cellStyle name="Normal 6 3 7" xfId="1559"/>
    <cellStyle name="Normal 6 4" xfId="1560"/>
    <cellStyle name="Normal 6 5" xfId="1561"/>
    <cellStyle name="Normal 6 6" xfId="1562"/>
    <cellStyle name="Normal 6 7" xfId="1563"/>
    <cellStyle name="Normal 6 8" xfId="1564"/>
    <cellStyle name="Normal 6 9" xfId="1565"/>
    <cellStyle name="Normal 60" xfId="1566"/>
    <cellStyle name="Normal 61" xfId="1567"/>
    <cellStyle name="Normal 62" xfId="1568"/>
    <cellStyle name="Normal 63" xfId="1569"/>
    <cellStyle name="Normal 64" xfId="1570"/>
    <cellStyle name="Normal 65" xfId="1571"/>
    <cellStyle name="Normal 66" xfId="1572"/>
    <cellStyle name="Normal 67" xfId="1573"/>
    <cellStyle name="Normal 68" xfId="1574"/>
    <cellStyle name="Normal 69" xfId="1575"/>
    <cellStyle name="Normal 7" xfId="1576"/>
    <cellStyle name="Normal 7 10" xfId="1577"/>
    <cellStyle name="Normal 7 11" xfId="1578"/>
    <cellStyle name="Normal 7 12" xfId="1579"/>
    <cellStyle name="Normal 7 13" xfId="1580"/>
    <cellStyle name="Normal 7 14" xfId="1581"/>
    <cellStyle name="Normal 7 15" xfId="1582"/>
    <cellStyle name="Normal 7 16" xfId="1583"/>
    <cellStyle name="Normal 7 17" xfId="1584"/>
    <cellStyle name="Normal 7 18" xfId="1585"/>
    <cellStyle name="Normal 7 19" xfId="1586"/>
    <cellStyle name="Normal 7 2" xfId="1587"/>
    <cellStyle name="Normal 7 2 2" xfId="1588"/>
    <cellStyle name="Normal 7 2 2 2" xfId="1589"/>
    <cellStyle name="Normal 7 2 2 3" xfId="1590"/>
    <cellStyle name="Normal 7 2 2 4" xfId="1591"/>
    <cellStyle name="Normal 7 2 2 5" xfId="1592"/>
    <cellStyle name="Normal 7 2 2 6" xfId="1593"/>
    <cellStyle name="Normal 7 2 2 7" xfId="1594"/>
    <cellStyle name="Normal 7 2 3" xfId="1595"/>
    <cellStyle name="Normal 7 2 4" xfId="1596"/>
    <cellStyle name="Normal 7 2 5" xfId="1597"/>
    <cellStyle name="Normal 7 2 6" xfId="1598"/>
    <cellStyle name="Normal 7 2 7" xfId="1599"/>
    <cellStyle name="Normal 7 2 8" xfId="1600"/>
    <cellStyle name="Normal 7 2 9" xfId="1601"/>
    <cellStyle name="Normal 7 20" xfId="1602"/>
    <cellStyle name="Normal 7 21" xfId="1603"/>
    <cellStyle name="Normal 7 22" xfId="1604"/>
    <cellStyle name="Normal 7 23" xfId="1605"/>
    <cellStyle name="Normal 7 24" xfId="1606"/>
    <cellStyle name="Normal 7 25" xfId="1607"/>
    <cellStyle name="Normal 7 26" xfId="1608"/>
    <cellStyle name="Normal 7 27" xfId="1609"/>
    <cellStyle name="Normal 7 3" xfId="1610"/>
    <cellStyle name="Normal 7 3 2" xfId="1611"/>
    <cellStyle name="Normal 7 3 3" xfId="1612"/>
    <cellStyle name="Normal 7 3 4" xfId="1613"/>
    <cellStyle name="Normal 7 3 5" xfId="1614"/>
    <cellStyle name="Normal 7 3 6" xfId="1615"/>
    <cellStyle name="Normal 7 3 7" xfId="1616"/>
    <cellStyle name="Normal 7 3 8" xfId="1617"/>
    <cellStyle name="Normal 7 4" xfId="1618"/>
    <cellStyle name="Normal 7 4 2" xfId="1619"/>
    <cellStyle name="Normal 7 5" xfId="1620"/>
    <cellStyle name="Normal 7 6" xfId="1621"/>
    <cellStyle name="Normal 7 7" xfId="1622"/>
    <cellStyle name="Normal 7 8" xfId="1623"/>
    <cellStyle name="Normal 7 9" xfId="1624"/>
    <cellStyle name="Normal 70" xfId="1625"/>
    <cellStyle name="Normal 71" xfId="1626"/>
    <cellStyle name="Normal 72" xfId="1627"/>
    <cellStyle name="Normal 73" xfId="1628"/>
    <cellStyle name="Normal 74" xfId="1629"/>
    <cellStyle name="Normal 75" xfId="1630"/>
    <cellStyle name="Normal 76" xfId="1631"/>
    <cellStyle name="Normal 77" xfId="1632"/>
    <cellStyle name="Normal 78" xfId="1633"/>
    <cellStyle name="Normal 79" xfId="1634"/>
    <cellStyle name="Normal 8" xfId="1635"/>
    <cellStyle name="Normal 8 10" xfId="1636"/>
    <cellStyle name="Normal 8 11" xfId="1637"/>
    <cellStyle name="Normal 8 12" xfId="1638"/>
    <cellStyle name="Normal 8 13" xfId="1639"/>
    <cellStyle name="Normal 8 14" xfId="1640"/>
    <cellStyle name="Normal 8 15" xfId="1641"/>
    <cellStyle name="Normal 8 16" xfId="1642"/>
    <cellStyle name="Normal 8 17" xfId="1643"/>
    <cellStyle name="Normal 8 18" xfId="1644"/>
    <cellStyle name="Normal 8 19" xfId="1645"/>
    <cellStyle name="Normal 8 2" xfId="1646"/>
    <cellStyle name="Normal 8 2 10" xfId="1647"/>
    <cellStyle name="Normal 8 2 11" xfId="1648"/>
    <cellStyle name="Normal 8 2 2" xfId="1649"/>
    <cellStyle name="Normal 8 2 2 2" xfId="1650"/>
    <cellStyle name="Normal 8 2 2 2 2" xfId="1651"/>
    <cellStyle name="Normal 8 2 2 3" xfId="1652"/>
    <cellStyle name="Normal 8 2 2 4" xfId="1653"/>
    <cellStyle name="Normal 8 2 2 5" xfId="1654"/>
    <cellStyle name="Normal 8 2 2 6" xfId="1655"/>
    <cellStyle name="Normal 8 2 2 7" xfId="1656"/>
    <cellStyle name="Normal 8 2 3" xfId="1657"/>
    <cellStyle name="Normal 8 2 4" xfId="1658"/>
    <cellStyle name="Normal 8 2 5" xfId="1659"/>
    <cellStyle name="Normal 8 2 6" xfId="1660"/>
    <cellStyle name="Normal 8 2 7" xfId="1661"/>
    <cellStyle name="Normal 8 2 8" xfId="1662"/>
    <cellStyle name="Normal 8 2 9" xfId="1663"/>
    <cellStyle name="Normal 8 20" xfId="1664"/>
    <cellStyle name="Normal 8 21" xfId="1665"/>
    <cellStyle name="Normal 8 22" xfId="1666"/>
    <cellStyle name="Normal 8 23" xfId="1667"/>
    <cellStyle name="Normal 8 3" xfId="1668"/>
    <cellStyle name="Normal 8 3 2" xfId="1669"/>
    <cellStyle name="Normal 8 3 3" xfId="1670"/>
    <cellStyle name="Normal 8 3 4" xfId="1671"/>
    <cellStyle name="Normal 8 3 5" xfId="1672"/>
    <cellStyle name="Normal 8 3 6" xfId="1673"/>
    <cellStyle name="Normal 8 3 7" xfId="1674"/>
    <cellStyle name="Normal 8 4" xfId="1675"/>
    <cellStyle name="Normal 8 5" xfId="1676"/>
    <cellStyle name="Normal 8 6" xfId="1677"/>
    <cellStyle name="Normal 8 7" xfId="1678"/>
    <cellStyle name="Normal 8 8" xfId="1679"/>
    <cellStyle name="Normal 8 9" xfId="1680"/>
    <cellStyle name="Normal 80" xfId="1681"/>
    <cellStyle name="Normal 81" xfId="1682"/>
    <cellStyle name="Normal 82" xfId="1683"/>
    <cellStyle name="Normal 83" xfId="1684"/>
    <cellStyle name="Normal 84" xfId="1685"/>
    <cellStyle name="Normal 85" xfId="1686"/>
    <cellStyle name="Normal 86" xfId="1687"/>
    <cellStyle name="Normal 87" xfId="1688"/>
    <cellStyle name="Normal 88" xfId="1689"/>
    <cellStyle name="Normal 89" xfId="1690"/>
    <cellStyle name="Normal 9" xfId="1781"/>
    <cellStyle name="Normal 9 10" xfId="1691"/>
    <cellStyle name="Normal 9 11" xfId="1692"/>
    <cellStyle name="Normal 9 12" xfId="1693"/>
    <cellStyle name="Normal 9 13" xfId="1694"/>
    <cellStyle name="Normal 9 14" xfId="1695"/>
    <cellStyle name="Normal 9 15" xfId="1696"/>
    <cellStyle name="Normal 9 16" xfId="1697"/>
    <cellStyle name="Normal 9 17" xfId="1698"/>
    <cellStyle name="Normal 9 18" xfId="1699"/>
    <cellStyle name="Normal 9 19" xfId="1700"/>
    <cellStyle name="Normal 9 2" xfId="1701"/>
    <cellStyle name="Normal 9 2 2" xfId="1702"/>
    <cellStyle name="Normal 9 2 2 2" xfId="1703"/>
    <cellStyle name="Normal 9 2 2 2 2" xfId="1704"/>
    <cellStyle name="Normal 9 2 2 3" xfId="1705"/>
    <cellStyle name="Normal 9 2 2 4" xfId="1706"/>
    <cellStyle name="Normal 9 2 2 5" xfId="1707"/>
    <cellStyle name="Normal 9 2 2 6" xfId="1708"/>
    <cellStyle name="Normal 9 2 2 7" xfId="1709"/>
    <cellStyle name="Normal 9 2 3" xfId="1710"/>
    <cellStyle name="Normal 9 2 4" xfId="1711"/>
    <cellStyle name="Normal 9 2 5" xfId="1712"/>
    <cellStyle name="Normal 9 2 6" xfId="1713"/>
    <cellStyle name="Normal 9 2 7" xfId="1714"/>
    <cellStyle name="Normal 9 20" xfId="1715"/>
    <cellStyle name="Normal 9 21" xfId="1716"/>
    <cellStyle name="Normal 9 22" xfId="1717"/>
    <cellStyle name="Normal 9 23" xfId="1718"/>
    <cellStyle name="Normal 9 24" xfId="1719"/>
    <cellStyle name="Normal 9 25" xfId="1720"/>
    <cellStyle name="Normal 9 26" xfId="1721"/>
    <cellStyle name="Normal 9 27" xfId="1722"/>
    <cellStyle name="Normal 9 28" xfId="1763"/>
    <cellStyle name="Normal 9 29" xfId="1770"/>
    <cellStyle name="Normal 9 3" xfId="1723"/>
    <cellStyle name="Normal 9 3 2" xfId="1724"/>
    <cellStyle name="Normal 9 3 3" xfId="1725"/>
    <cellStyle name="Normal 9 3 4" xfId="1726"/>
    <cellStyle name="Normal 9 3 5" xfId="1727"/>
    <cellStyle name="Normal 9 3 6" xfId="1728"/>
    <cellStyle name="Normal 9 3 7" xfId="1729"/>
    <cellStyle name="Normal 9 30" xfId="1764"/>
    <cellStyle name="Normal 9 31" xfId="1769"/>
    <cellStyle name="Normal 9 32" xfId="1765"/>
    <cellStyle name="Normal 9 33" xfId="1768"/>
    <cellStyle name="Normal 9 34" xfId="1772"/>
    <cellStyle name="Normal 9 35" xfId="1767"/>
    <cellStyle name="Normal 9 4" xfId="1730"/>
    <cellStyle name="Normal 9 5" xfId="1731"/>
    <cellStyle name="Normal 9 6" xfId="1732"/>
    <cellStyle name="Normal 9 7" xfId="1733"/>
    <cellStyle name="Normal 9 8" xfId="1734"/>
    <cellStyle name="Normal 9 9" xfId="1735"/>
    <cellStyle name="Normal 90" xfId="1736"/>
    <cellStyle name="Normal 91" xfId="1737"/>
    <cellStyle name="Normal 92" xfId="1738"/>
    <cellStyle name="Normal 93" xfId="1739"/>
    <cellStyle name="Normal 94" xfId="1740"/>
    <cellStyle name="Normal 95" xfId="1741"/>
    <cellStyle name="Normal 96" xfId="1742"/>
    <cellStyle name="Normal 97" xfId="1743"/>
    <cellStyle name="Normal 98" xfId="1744"/>
    <cellStyle name="Normal 99" xfId="1745"/>
    <cellStyle name="Percent 2" xfId="1746"/>
    <cellStyle name="Percent 2 2" xfId="1747"/>
    <cellStyle name="Result 1" xfId="1748"/>
    <cellStyle name="Result2 1" xfId="1749"/>
    <cellStyle name="Standard 2" xfId="175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queryTables/queryTable1.xml><?xml version="1.0" encoding="utf-8"?>
<queryTable xmlns="http://schemas.openxmlformats.org/spreadsheetml/2006/main" name="export (30)" connectionId="1"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U177"/>
  <sheetViews>
    <sheetView tabSelected="1" workbookViewId="0">
      <pane ySplit="1" topLeftCell="A2" activePane="bottomLeft" state="frozen"/>
      <selection pane="bottomLeft" activeCell="CA10" sqref="CA10"/>
    </sheetView>
  </sheetViews>
  <sheetFormatPr defaultRowHeight="15" x14ac:dyDescent="0.25"/>
  <cols>
    <col min="1" max="3" width="15.28515625" customWidth="1"/>
    <col min="4" max="4" width="67" customWidth="1"/>
    <col min="5" max="5" width="11.140625" style="11" bestFit="1" customWidth="1"/>
    <col min="6" max="6" width="14" style="26" customWidth="1"/>
    <col min="7" max="8" width="6.7109375" customWidth="1"/>
    <col min="9" max="9" width="29.28515625" customWidth="1"/>
    <col min="10" max="10" width="19.42578125" style="1" customWidth="1"/>
    <col min="11" max="11" width="12.42578125" customWidth="1"/>
    <col min="12" max="12" width="19.5703125" customWidth="1"/>
    <col min="13" max="15" width="7.5703125" customWidth="1"/>
    <col min="16" max="16" width="16.140625" customWidth="1"/>
    <col min="17" max="18" width="10.85546875" customWidth="1"/>
    <col min="19" max="19" width="9.7109375" customWidth="1"/>
    <col min="20" max="22" width="4.28515625" customWidth="1"/>
    <col min="23" max="23" width="58.42578125" customWidth="1"/>
    <col min="24" max="24" width="7.7109375" customWidth="1"/>
    <col min="25" max="25" width="8.140625" customWidth="1"/>
    <col min="26" max="26" width="9.7109375" customWidth="1"/>
    <col min="27" max="27" width="11.7109375" style="16" customWidth="1"/>
    <col min="28" max="28" width="9.42578125" customWidth="1"/>
    <col min="29" max="32" width="14.5703125" style="2" customWidth="1"/>
    <col min="33" max="33" width="17.140625" customWidth="1"/>
    <col min="34" max="34" width="12.5703125" customWidth="1"/>
    <col min="35" max="39" width="5.42578125" customWidth="1"/>
    <col min="40" max="45" width="10.42578125" customWidth="1"/>
    <col min="46" max="75" width="1.28515625" customWidth="1"/>
    <col min="76" max="76" width="15.85546875" customWidth="1"/>
    <col min="77" max="77" width="5.7109375" customWidth="1"/>
    <col min="78" max="78" width="6.42578125" customWidth="1"/>
    <col min="79" max="79" width="13.5703125" customWidth="1"/>
    <col min="80" max="80" width="5.7109375" customWidth="1"/>
    <col min="81" max="81" width="5.42578125" customWidth="1"/>
    <col min="82" max="82" width="20.5703125" customWidth="1"/>
    <col min="83" max="83" width="13.28515625" style="14" customWidth="1"/>
    <col min="84" max="84" width="12" style="14" customWidth="1"/>
    <col min="85" max="85" width="8.140625" style="14" customWidth="1"/>
    <col min="86" max="86" width="8.28515625" style="14" customWidth="1"/>
    <col min="87" max="87" width="8.5703125" style="14" customWidth="1"/>
    <col min="88" max="88" width="13.5703125" style="14" customWidth="1"/>
    <col min="89" max="89" width="5.7109375" style="14" customWidth="1"/>
    <col min="90" max="90" width="6" style="14" customWidth="1"/>
    <col min="91" max="91" width="6.5703125" style="14" customWidth="1"/>
    <col min="92" max="92" width="6" style="14" customWidth="1"/>
    <col min="93" max="93" width="16" style="14" customWidth="1"/>
    <col min="94" max="94" width="6.85546875" style="14" customWidth="1"/>
    <col min="95" max="95" width="14.85546875" style="14" customWidth="1"/>
    <col min="96" max="96" width="11.5703125" style="14" customWidth="1"/>
    <col min="97" max="97" width="14" style="14" customWidth="1"/>
    <col min="98" max="98" width="13.28515625" style="14" customWidth="1"/>
    <col min="99" max="99" width="6.5703125" style="14" customWidth="1"/>
    <col min="100" max="100" width="14" style="14" customWidth="1"/>
    <col min="101" max="101" width="20" style="14" customWidth="1"/>
    <col min="102" max="102" width="15.5703125" style="14" customWidth="1"/>
    <col min="103" max="103" width="12.42578125" style="14" customWidth="1"/>
    <col min="104" max="104" width="10" style="14" customWidth="1"/>
    <col min="105" max="105" width="10.28515625" style="14" customWidth="1"/>
    <col min="106" max="106" width="12.140625" style="14" customWidth="1"/>
    <col min="107" max="107" width="19.85546875" style="14" customWidth="1"/>
    <col min="108" max="108" width="8.140625" style="14" customWidth="1"/>
    <col min="109" max="109" width="14.42578125" style="14" customWidth="1"/>
    <col min="110" max="110" width="12.28515625" style="14" customWidth="1"/>
    <col min="111" max="111" width="13.28515625" style="14" customWidth="1"/>
    <col min="112" max="112" width="20" style="14" customWidth="1"/>
    <col min="113" max="113" width="12.7109375" style="14" customWidth="1"/>
    <col min="114" max="114" width="14" style="14" customWidth="1"/>
    <col min="115" max="115" width="18.7109375" style="14" customWidth="1"/>
    <col min="116" max="116" width="19.28515625" style="14" customWidth="1"/>
    <col min="117" max="117" width="21.7109375" style="14" customWidth="1"/>
    <col min="118" max="118" width="17.28515625" style="14" customWidth="1"/>
    <col min="119" max="119" width="25.28515625" style="14" customWidth="1"/>
    <col min="120" max="120" width="9.5703125" style="14" customWidth="1"/>
    <col min="121" max="121" width="14.28515625" style="14" customWidth="1"/>
    <col min="122" max="122" width="24" style="14" customWidth="1"/>
    <col min="123" max="123" width="16" style="14" customWidth="1"/>
    <col min="124" max="124" width="14.42578125" style="14" customWidth="1"/>
    <col min="125" max="125" width="14.5703125" style="14" customWidth="1"/>
    <col min="126" max="126" width="17.85546875" style="14" customWidth="1"/>
    <col min="127" max="127" width="16.7109375" style="14" customWidth="1"/>
    <col min="128" max="128" width="15" style="14" customWidth="1"/>
    <col min="129" max="129" width="14" style="14" customWidth="1"/>
    <col min="130" max="130" width="17" style="14" customWidth="1"/>
    <col min="131" max="131" width="15.42578125" style="14" customWidth="1"/>
    <col min="132" max="132" width="17.42578125" style="14" customWidth="1"/>
    <col min="133" max="133" width="16.5703125" style="14" customWidth="1"/>
    <col min="134" max="134" width="18" style="14" customWidth="1"/>
    <col min="135" max="135" width="5.85546875" style="14" customWidth="1"/>
    <col min="136" max="136" width="16.42578125" style="14" customWidth="1"/>
    <col min="137" max="137" width="11.42578125" style="14" customWidth="1"/>
    <col min="138" max="138" width="6.140625" style="14" customWidth="1"/>
    <col min="139" max="139" width="5.7109375" style="14" customWidth="1"/>
    <col min="140" max="140" width="17.5703125" style="14" customWidth="1"/>
    <col min="141" max="141" width="14" style="14" customWidth="1"/>
    <col min="142" max="142" width="5.42578125" style="14" customWidth="1"/>
    <col min="143" max="143" width="7.7109375" style="14" customWidth="1"/>
    <col min="144" max="144" width="10.42578125" style="14" customWidth="1"/>
    <col min="145" max="145" width="19.28515625" style="14" customWidth="1"/>
    <col min="146" max="146" width="10.85546875" style="14" customWidth="1"/>
    <col min="147" max="147" width="11" style="14" customWidth="1"/>
    <col min="148" max="148" width="12.140625" style="14" customWidth="1"/>
    <col min="149" max="149" width="14.5703125" style="14" customWidth="1"/>
    <col min="150" max="150" width="21.140625" customWidth="1"/>
    <col min="151" max="151" width="13.85546875" customWidth="1"/>
    <col min="152" max="152" width="13.140625" customWidth="1"/>
    <col min="153" max="153" width="13.42578125" customWidth="1"/>
    <col min="154" max="154" width="12.7109375" customWidth="1"/>
    <col min="155" max="155" width="13.140625" customWidth="1"/>
    <col min="156" max="156" width="7" customWidth="1"/>
    <col min="157" max="157" width="23.5703125" customWidth="1"/>
    <col min="158" max="158" width="24.85546875" customWidth="1"/>
    <col min="159" max="159" width="15.5703125" customWidth="1"/>
    <col min="160" max="160" width="9.140625" customWidth="1"/>
    <col min="161" max="161" width="15.28515625" customWidth="1"/>
    <col min="162" max="162" width="9.42578125" customWidth="1"/>
    <col min="163" max="163" width="13.7109375" customWidth="1"/>
    <col min="164" max="164" width="18.85546875" customWidth="1"/>
    <col min="165" max="165" width="20.42578125" customWidth="1"/>
    <col min="166" max="166" width="11.5703125" customWidth="1"/>
    <col min="167" max="167" width="14.28515625" customWidth="1"/>
    <col min="168" max="168" width="8.7109375" customWidth="1"/>
    <col min="169" max="169" width="14" customWidth="1"/>
    <col min="170" max="170" width="8.42578125" customWidth="1"/>
    <col min="171" max="171" width="14.85546875" customWidth="1"/>
    <col min="172" max="172" width="17.7109375" customWidth="1"/>
    <col min="173" max="173" width="19.5703125" customWidth="1"/>
    <col min="174" max="174" width="21.5703125" customWidth="1"/>
    <col min="175" max="175" width="19" customWidth="1"/>
    <col min="176" max="176" width="19.42578125" customWidth="1"/>
    <col min="177" max="177" width="17" customWidth="1"/>
  </cols>
  <sheetData>
    <row r="1" spans="1:177" s="17" customFormat="1" x14ac:dyDescent="0.25">
      <c r="A1" s="17" t="s">
        <v>0</v>
      </c>
      <c r="B1" s="17" t="s">
        <v>1</v>
      </c>
      <c r="C1" s="17" t="s">
        <v>2</v>
      </c>
      <c r="D1" s="17" t="s">
        <v>3</v>
      </c>
      <c r="E1" s="17" t="s">
        <v>4</v>
      </c>
      <c r="F1" s="21" t="s">
        <v>5</v>
      </c>
      <c r="G1" s="17" t="s">
        <v>6</v>
      </c>
      <c r="H1" s="17" t="s">
        <v>7</v>
      </c>
      <c r="I1" s="17" t="s">
        <v>8</v>
      </c>
      <c r="J1" s="13" t="s">
        <v>9</v>
      </c>
      <c r="K1" s="17" t="s">
        <v>10</v>
      </c>
      <c r="L1" s="17" t="s">
        <v>11</v>
      </c>
      <c r="M1" s="17" t="s">
        <v>12</v>
      </c>
      <c r="N1" s="17" t="s">
        <v>13</v>
      </c>
      <c r="O1" s="17" t="s">
        <v>14</v>
      </c>
      <c r="P1" s="17" t="s">
        <v>15</v>
      </c>
      <c r="Q1" s="17" t="s">
        <v>16</v>
      </c>
      <c r="R1" s="17" t="s">
        <v>17</v>
      </c>
      <c r="S1" s="17" t="s">
        <v>18</v>
      </c>
      <c r="T1" s="17" t="s">
        <v>19</v>
      </c>
      <c r="U1" s="17" t="s">
        <v>20</v>
      </c>
      <c r="V1" s="17" t="s">
        <v>21</v>
      </c>
      <c r="W1" s="17" t="s">
        <v>22</v>
      </c>
      <c r="X1" s="17" t="s">
        <v>23</v>
      </c>
      <c r="Y1" s="17" t="s">
        <v>24</v>
      </c>
      <c r="Z1" s="17" t="s">
        <v>25</v>
      </c>
      <c r="AA1" s="12" t="s">
        <v>26</v>
      </c>
      <c r="AB1" s="17" t="s">
        <v>27</v>
      </c>
      <c r="AC1" s="18" t="s">
        <v>178</v>
      </c>
      <c r="AD1" s="18" t="s">
        <v>179</v>
      </c>
      <c r="AE1" s="18" t="s">
        <v>180</v>
      </c>
      <c r="AF1" s="18" t="s">
        <v>181</v>
      </c>
      <c r="AG1" s="17" t="s">
        <v>28</v>
      </c>
      <c r="AH1" s="17" t="s">
        <v>29</v>
      </c>
      <c r="AI1" s="17" t="s">
        <v>30</v>
      </c>
      <c r="AJ1" s="17" t="s">
        <v>31</v>
      </c>
      <c r="AK1" s="17" t="s">
        <v>32</v>
      </c>
      <c r="AL1" s="17" t="s">
        <v>33</v>
      </c>
      <c r="AM1" s="17" t="s">
        <v>34</v>
      </c>
      <c r="AN1" s="17" t="s">
        <v>35</v>
      </c>
      <c r="AO1" s="17" t="s">
        <v>36</v>
      </c>
      <c r="AP1" s="17" t="s">
        <v>37</v>
      </c>
      <c r="AQ1" s="17" t="s">
        <v>38</v>
      </c>
      <c r="AR1" s="17" t="s">
        <v>39</v>
      </c>
      <c r="AS1" s="17" t="s">
        <v>40</v>
      </c>
      <c r="AT1" s="17" t="s">
        <v>41</v>
      </c>
      <c r="AU1" s="17" t="s">
        <v>42</v>
      </c>
      <c r="AV1" s="17" t="s">
        <v>43</v>
      </c>
      <c r="AW1" s="17" t="s">
        <v>44</v>
      </c>
      <c r="AX1" s="17" t="s">
        <v>45</v>
      </c>
      <c r="AY1" s="17" t="s">
        <v>46</v>
      </c>
      <c r="AZ1" s="17" t="s">
        <v>47</v>
      </c>
      <c r="BA1" s="17" t="s">
        <v>48</v>
      </c>
      <c r="BB1" s="17" t="s">
        <v>49</v>
      </c>
      <c r="BC1" s="17" t="s">
        <v>50</v>
      </c>
      <c r="BD1" s="17" t="s">
        <v>51</v>
      </c>
      <c r="BE1" s="17" t="s">
        <v>52</v>
      </c>
      <c r="BF1" s="17" t="s">
        <v>53</v>
      </c>
      <c r="BG1" s="17" t="s">
        <v>54</v>
      </c>
      <c r="BH1" s="17" t="s">
        <v>55</v>
      </c>
      <c r="BI1" s="17" t="s">
        <v>56</v>
      </c>
      <c r="BJ1" s="17" t="s">
        <v>57</v>
      </c>
      <c r="BK1" s="17" t="s">
        <v>58</v>
      </c>
      <c r="BL1" s="17" t="s">
        <v>59</v>
      </c>
      <c r="BM1" s="17" t="s">
        <v>60</v>
      </c>
      <c r="BN1" s="17" t="s">
        <v>61</v>
      </c>
      <c r="BO1" s="17" t="s">
        <v>62</v>
      </c>
      <c r="BP1" s="17" t="s">
        <v>63</v>
      </c>
      <c r="BQ1" s="17" t="s">
        <v>64</v>
      </c>
      <c r="BR1" s="17" t="s">
        <v>65</v>
      </c>
      <c r="BS1" s="17" t="s">
        <v>66</v>
      </c>
      <c r="BT1" s="17" t="s">
        <v>67</v>
      </c>
      <c r="BU1" s="17" t="s">
        <v>68</v>
      </c>
      <c r="BV1" s="17" t="s">
        <v>69</v>
      </c>
      <c r="BW1" s="17" t="s">
        <v>70</v>
      </c>
      <c r="BX1" s="17" t="s">
        <v>71</v>
      </c>
      <c r="BY1" s="17" t="s">
        <v>72</v>
      </c>
      <c r="BZ1" s="17" t="s">
        <v>73</v>
      </c>
      <c r="CA1" s="17" t="s">
        <v>74</v>
      </c>
      <c r="CB1" s="17" t="s">
        <v>75</v>
      </c>
      <c r="CC1" s="17" t="s">
        <v>76</v>
      </c>
      <c r="CD1" s="17" t="s">
        <v>77</v>
      </c>
      <c r="CE1" s="15" t="s">
        <v>78</v>
      </c>
      <c r="CF1" s="15" t="s">
        <v>79</v>
      </c>
      <c r="CG1" s="15" t="s">
        <v>80</v>
      </c>
      <c r="CH1" s="15" t="s">
        <v>81</v>
      </c>
      <c r="CI1" s="15" t="s">
        <v>82</v>
      </c>
      <c r="CJ1" s="15" t="s">
        <v>83</v>
      </c>
      <c r="CK1" s="15" t="s">
        <v>84</v>
      </c>
      <c r="CL1" s="15" t="s">
        <v>85</v>
      </c>
      <c r="CM1" s="15" t="s">
        <v>86</v>
      </c>
      <c r="CN1" s="15" t="s">
        <v>87</v>
      </c>
      <c r="CO1" s="15" t="s">
        <v>88</v>
      </c>
      <c r="CP1" s="15" t="s">
        <v>89</v>
      </c>
      <c r="CQ1" s="15" t="s">
        <v>90</v>
      </c>
      <c r="CR1" s="15" t="s">
        <v>91</v>
      </c>
      <c r="CS1" s="15" t="s">
        <v>92</v>
      </c>
      <c r="CT1" s="15" t="s">
        <v>93</v>
      </c>
      <c r="CU1" s="15" t="s">
        <v>94</v>
      </c>
      <c r="CV1" s="15" t="s">
        <v>95</v>
      </c>
      <c r="CW1" s="15" t="s">
        <v>96</v>
      </c>
      <c r="CX1" s="15" t="s">
        <v>97</v>
      </c>
      <c r="CY1" s="15" t="s">
        <v>98</v>
      </c>
      <c r="CZ1" s="15" t="s">
        <v>99</v>
      </c>
      <c r="DA1" s="15" t="s">
        <v>100</v>
      </c>
      <c r="DB1" s="15" t="s">
        <v>101</v>
      </c>
      <c r="DC1" s="15" t="s">
        <v>102</v>
      </c>
      <c r="DD1" s="15" t="s">
        <v>103</v>
      </c>
      <c r="DE1" s="15" t="s">
        <v>104</v>
      </c>
      <c r="DF1" s="15" t="s">
        <v>105</v>
      </c>
      <c r="DG1" s="15" t="s">
        <v>106</v>
      </c>
      <c r="DH1" s="15" t="s">
        <v>107</v>
      </c>
      <c r="DI1" s="15" t="s">
        <v>108</v>
      </c>
      <c r="DJ1" s="15" t="s">
        <v>109</v>
      </c>
      <c r="DK1" s="15" t="s">
        <v>110</v>
      </c>
      <c r="DL1" s="15" t="s">
        <v>111</v>
      </c>
      <c r="DM1" s="15" t="s">
        <v>112</v>
      </c>
      <c r="DN1" s="15" t="s">
        <v>113</v>
      </c>
      <c r="DO1" s="15" t="s">
        <v>114</v>
      </c>
      <c r="DP1" s="15" t="s">
        <v>115</v>
      </c>
      <c r="DQ1" s="15" t="s">
        <v>116</v>
      </c>
      <c r="DR1" s="15" t="s">
        <v>117</v>
      </c>
      <c r="DS1" s="15" t="s">
        <v>118</v>
      </c>
      <c r="DT1" s="15" t="s">
        <v>119</v>
      </c>
      <c r="DU1" s="15" t="s">
        <v>120</v>
      </c>
      <c r="DV1" s="15" t="s">
        <v>121</v>
      </c>
      <c r="DW1" s="15" t="s">
        <v>122</v>
      </c>
      <c r="DX1" s="15" t="s">
        <v>123</v>
      </c>
      <c r="DY1" s="15" t="s">
        <v>124</v>
      </c>
      <c r="DZ1" s="15" t="s">
        <v>125</v>
      </c>
      <c r="EA1" s="15" t="s">
        <v>126</v>
      </c>
      <c r="EB1" s="15" t="s">
        <v>127</v>
      </c>
      <c r="EC1" s="15" t="s">
        <v>128</v>
      </c>
      <c r="ED1" s="15" t="s">
        <v>129</v>
      </c>
      <c r="EE1" s="15" t="s">
        <v>130</v>
      </c>
      <c r="EF1" s="15" t="s">
        <v>131</v>
      </c>
      <c r="EG1" s="15" t="s">
        <v>132</v>
      </c>
      <c r="EH1" s="15" t="s">
        <v>133</v>
      </c>
      <c r="EI1" s="15" t="s">
        <v>134</v>
      </c>
      <c r="EJ1" s="15" t="s">
        <v>135</v>
      </c>
      <c r="EK1" s="15" t="s">
        <v>136</v>
      </c>
      <c r="EL1" s="15" t="s">
        <v>137</v>
      </c>
      <c r="EM1" s="15" t="s">
        <v>138</v>
      </c>
      <c r="EN1" s="15" t="s">
        <v>139</v>
      </c>
      <c r="EO1" s="15" t="s">
        <v>140</v>
      </c>
      <c r="EP1" s="15" t="s">
        <v>141</v>
      </c>
      <c r="EQ1" s="15" t="s">
        <v>142</v>
      </c>
      <c r="ER1" s="15" t="s">
        <v>143</v>
      </c>
      <c r="ES1" s="15" t="s">
        <v>144</v>
      </c>
      <c r="ET1" s="17" t="s">
        <v>145</v>
      </c>
      <c r="EU1" s="17" t="s">
        <v>146</v>
      </c>
      <c r="EV1" s="17" t="s">
        <v>147</v>
      </c>
      <c r="EW1" s="17" t="s">
        <v>148</v>
      </c>
      <c r="EX1" s="17" t="s">
        <v>149</v>
      </c>
      <c r="EY1" s="17" t="s">
        <v>150</v>
      </c>
      <c r="EZ1" s="17" t="s">
        <v>151</v>
      </c>
      <c r="FA1" s="17" t="s">
        <v>152</v>
      </c>
      <c r="FB1" s="17" t="s">
        <v>153</v>
      </c>
      <c r="FC1" s="17" t="s">
        <v>154</v>
      </c>
      <c r="FD1" s="17" t="s">
        <v>155</v>
      </c>
      <c r="FE1" s="17" t="s">
        <v>156</v>
      </c>
      <c r="FF1" s="17" t="s">
        <v>157</v>
      </c>
      <c r="FG1" s="17" t="s">
        <v>158</v>
      </c>
      <c r="FH1" s="17" t="s">
        <v>159</v>
      </c>
      <c r="FI1" s="17" t="s">
        <v>160</v>
      </c>
      <c r="FJ1" s="17" t="s">
        <v>161</v>
      </c>
      <c r="FK1" s="17" t="s">
        <v>162</v>
      </c>
      <c r="FL1" s="17" t="s">
        <v>163</v>
      </c>
      <c r="FM1" s="17" t="s">
        <v>164</v>
      </c>
      <c r="FN1" s="17" t="s">
        <v>165</v>
      </c>
      <c r="FO1" s="17" t="s">
        <v>166</v>
      </c>
      <c r="FP1" s="17" t="s">
        <v>167</v>
      </c>
      <c r="FQ1" s="17" t="s">
        <v>168</v>
      </c>
      <c r="FR1" s="17" t="s">
        <v>169</v>
      </c>
      <c r="FS1" s="17" t="s">
        <v>170</v>
      </c>
      <c r="FT1" s="17" t="s">
        <v>171</v>
      </c>
      <c r="FU1" s="17" t="s">
        <v>172</v>
      </c>
    </row>
    <row r="2" spans="1:177" s="11" customFormat="1" x14ac:dyDescent="0.25">
      <c r="A2" s="11" t="s">
        <v>173</v>
      </c>
      <c r="B2" s="11" t="s">
        <v>193</v>
      </c>
      <c r="C2" s="11" t="s">
        <v>192</v>
      </c>
      <c r="D2" s="11" t="s">
        <v>752</v>
      </c>
      <c r="E2" s="11" t="s">
        <v>183</v>
      </c>
      <c r="F2" s="22" t="s">
        <v>188</v>
      </c>
      <c r="I2" s="11" t="s">
        <v>746</v>
      </c>
      <c r="J2" s="10">
        <v>4013051019620</v>
      </c>
      <c r="K2" s="11" t="s">
        <v>194</v>
      </c>
      <c r="M2" s="11">
        <v>24</v>
      </c>
      <c r="N2" s="11" t="s">
        <v>175</v>
      </c>
      <c r="O2" s="11" t="s">
        <v>182</v>
      </c>
      <c r="P2" s="11">
        <f>19.95/1.21</f>
        <v>16.487603305785125</v>
      </c>
      <c r="Q2" s="11">
        <v>20</v>
      </c>
      <c r="R2" s="11" t="s">
        <v>195</v>
      </c>
      <c r="S2" s="11" t="s">
        <v>195</v>
      </c>
      <c r="W2" s="9" t="s">
        <v>784</v>
      </c>
      <c r="AA2" s="8">
        <v>0.1</v>
      </c>
      <c r="AB2" s="11" t="s">
        <v>176</v>
      </c>
      <c r="AC2" s="19"/>
      <c r="AD2" s="19"/>
      <c r="AE2" s="19"/>
      <c r="AF2" s="19"/>
      <c r="AG2" s="11" t="s">
        <v>195</v>
      </c>
      <c r="AH2" s="11" t="s">
        <v>177</v>
      </c>
      <c r="BX2" s="11" t="s">
        <v>196</v>
      </c>
      <c r="CD2" s="7" t="s">
        <v>200</v>
      </c>
      <c r="CE2" s="6" t="s">
        <v>201</v>
      </c>
      <c r="CF2" s="5"/>
      <c r="CG2" s="5"/>
      <c r="CH2" s="5"/>
      <c r="CI2" s="5"/>
      <c r="CJ2" s="5"/>
      <c r="CK2" s="5"/>
      <c r="CL2" s="5"/>
      <c r="CM2" s="5"/>
      <c r="CN2" s="5"/>
      <c r="CO2" s="5" t="s">
        <v>205</v>
      </c>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t="s">
        <v>203</v>
      </c>
      <c r="DT2" s="5"/>
      <c r="DU2" s="5"/>
      <c r="DV2" s="5"/>
      <c r="DW2" s="5"/>
      <c r="DX2" s="5"/>
      <c r="DY2" s="5"/>
      <c r="DZ2" s="5"/>
      <c r="EA2" s="5"/>
      <c r="EB2" s="5"/>
      <c r="EC2" s="5"/>
      <c r="ED2" s="5"/>
      <c r="EE2" s="5"/>
      <c r="EF2" s="5"/>
      <c r="EG2" s="5"/>
      <c r="EH2" s="5"/>
      <c r="EI2" s="5"/>
      <c r="EJ2" s="5"/>
      <c r="EK2" s="5"/>
      <c r="EL2" s="5"/>
      <c r="EM2" s="5"/>
      <c r="EN2" s="5"/>
      <c r="EO2" s="5"/>
      <c r="EP2" s="5"/>
      <c r="EQ2" s="5"/>
      <c r="ER2" s="5"/>
      <c r="ES2" s="5" t="s">
        <v>202</v>
      </c>
      <c r="FU2" s="11" t="s">
        <v>204</v>
      </c>
    </row>
    <row r="3" spans="1:177" s="11" customFormat="1" x14ac:dyDescent="0.25">
      <c r="A3" s="11" t="s">
        <v>173</v>
      </c>
      <c r="B3" s="11" t="s">
        <v>193</v>
      </c>
      <c r="C3" s="11" t="s">
        <v>192</v>
      </c>
      <c r="D3" s="11" t="s">
        <v>760</v>
      </c>
      <c r="E3" s="9" t="s">
        <v>184</v>
      </c>
      <c r="F3" s="23" t="s">
        <v>189</v>
      </c>
      <c r="I3" s="11" t="s">
        <v>753</v>
      </c>
      <c r="J3" s="10">
        <v>4013051019637</v>
      </c>
      <c r="K3" s="11" t="s">
        <v>194</v>
      </c>
      <c r="M3" s="11">
        <v>24</v>
      </c>
      <c r="N3" s="11" t="s">
        <v>175</v>
      </c>
      <c r="O3" s="11" t="s">
        <v>182</v>
      </c>
      <c r="P3" s="11">
        <f t="shared" ref="P3:P6" si="0">19.95/1.21</f>
        <v>16.487603305785125</v>
      </c>
      <c r="Q3" s="11">
        <v>20</v>
      </c>
      <c r="R3" s="11" t="s">
        <v>195</v>
      </c>
      <c r="S3" s="11" t="s">
        <v>195</v>
      </c>
      <c r="W3" s="9" t="s">
        <v>784</v>
      </c>
      <c r="AA3" s="8">
        <v>0.1</v>
      </c>
      <c r="AB3" s="11" t="s">
        <v>176</v>
      </c>
      <c r="AC3" s="19"/>
      <c r="AD3" s="19"/>
      <c r="AE3" s="19"/>
      <c r="AF3" s="19"/>
      <c r="AG3" s="11" t="s">
        <v>195</v>
      </c>
      <c r="AH3" s="11" t="s">
        <v>177</v>
      </c>
      <c r="BX3" s="11" t="s">
        <v>197</v>
      </c>
      <c r="CD3" s="7" t="s">
        <v>200</v>
      </c>
      <c r="CE3" s="6" t="s">
        <v>201</v>
      </c>
      <c r="CF3" s="5"/>
      <c r="CG3" s="5"/>
      <c r="CH3" s="5"/>
      <c r="CI3" s="5"/>
      <c r="CJ3" s="5"/>
      <c r="CK3" s="5"/>
      <c r="CL3" s="5"/>
      <c r="CM3" s="5"/>
      <c r="CN3" s="5"/>
      <c r="CO3" s="5" t="s">
        <v>205</v>
      </c>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t="s">
        <v>203</v>
      </c>
      <c r="DT3" s="5"/>
      <c r="DU3" s="5"/>
      <c r="DV3" s="5"/>
      <c r="DW3" s="5"/>
      <c r="DX3" s="5"/>
      <c r="DY3" s="5"/>
      <c r="DZ3" s="5"/>
      <c r="EA3" s="5"/>
      <c r="EB3" s="5"/>
      <c r="EC3" s="5"/>
      <c r="ED3" s="5"/>
      <c r="EE3" s="5"/>
      <c r="EF3" s="5"/>
      <c r="EG3" s="5"/>
      <c r="EH3" s="5"/>
      <c r="EI3" s="5"/>
      <c r="EJ3" s="5"/>
      <c r="EK3" s="5"/>
      <c r="EL3" s="5"/>
      <c r="EM3" s="5"/>
      <c r="EN3" s="5"/>
      <c r="EO3" s="5"/>
      <c r="EP3" s="5"/>
      <c r="EQ3" s="5"/>
      <c r="ER3" s="5"/>
      <c r="ES3" s="5" t="s">
        <v>202</v>
      </c>
      <c r="FU3" s="11" t="s">
        <v>204</v>
      </c>
    </row>
    <row r="4" spans="1:177" s="11" customFormat="1" x14ac:dyDescent="0.25">
      <c r="A4" s="11" t="s">
        <v>173</v>
      </c>
      <c r="B4" s="11" t="s">
        <v>193</v>
      </c>
      <c r="C4" s="11" t="s">
        <v>192</v>
      </c>
      <c r="D4" s="11" t="s">
        <v>773</v>
      </c>
      <c r="E4" s="9" t="s">
        <v>186</v>
      </c>
      <c r="F4" s="23" t="s">
        <v>185</v>
      </c>
      <c r="I4" s="11" t="s">
        <v>761</v>
      </c>
      <c r="J4" s="10">
        <v>4013051026352</v>
      </c>
      <c r="K4" s="11" t="s">
        <v>194</v>
      </c>
      <c r="M4" s="11">
        <v>24</v>
      </c>
      <c r="N4" s="11" t="s">
        <v>175</v>
      </c>
      <c r="O4" s="11" t="s">
        <v>182</v>
      </c>
      <c r="P4" s="11">
        <f t="shared" si="0"/>
        <v>16.487603305785125</v>
      </c>
      <c r="Q4" s="11">
        <v>20</v>
      </c>
      <c r="R4" s="11" t="s">
        <v>195</v>
      </c>
      <c r="S4" s="11" t="s">
        <v>195</v>
      </c>
      <c r="W4" s="9" t="s">
        <v>784</v>
      </c>
      <c r="AA4" s="8">
        <v>0.1</v>
      </c>
      <c r="AB4" s="11" t="s">
        <v>176</v>
      </c>
      <c r="AC4" s="19"/>
      <c r="AD4" s="19"/>
      <c r="AE4" s="19"/>
      <c r="AF4" s="19"/>
      <c r="AG4" s="11" t="s">
        <v>195</v>
      </c>
      <c r="AH4" s="11" t="s">
        <v>177</v>
      </c>
      <c r="BX4" s="11" t="s">
        <v>198</v>
      </c>
      <c r="CD4" s="7" t="s">
        <v>200</v>
      </c>
      <c r="CE4" s="6" t="s">
        <v>201</v>
      </c>
      <c r="CF4" s="5"/>
      <c r="CG4" s="5"/>
      <c r="CH4" s="5"/>
      <c r="CI4" s="5"/>
      <c r="CJ4" s="5"/>
      <c r="CK4" s="5"/>
      <c r="CL4" s="5"/>
      <c r="CM4" s="5"/>
      <c r="CN4" s="5"/>
      <c r="CO4" s="5" t="s">
        <v>205</v>
      </c>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t="s">
        <v>203</v>
      </c>
      <c r="DT4" s="5"/>
      <c r="DU4" s="5"/>
      <c r="DV4" s="5"/>
      <c r="DW4" s="5"/>
      <c r="DX4" s="5"/>
      <c r="DY4" s="5"/>
      <c r="DZ4" s="5"/>
      <c r="EA4" s="5"/>
      <c r="EB4" s="5"/>
      <c r="EC4" s="5"/>
      <c r="ED4" s="5"/>
      <c r="EE4" s="5"/>
      <c r="EF4" s="5"/>
      <c r="EG4" s="5"/>
      <c r="EH4" s="5"/>
      <c r="EI4" s="5"/>
      <c r="EJ4" s="5"/>
      <c r="EK4" s="5"/>
      <c r="EL4" s="5"/>
      <c r="EM4" s="5"/>
      <c r="EN4" s="5"/>
      <c r="EO4" s="5"/>
      <c r="EP4" s="5"/>
      <c r="EQ4" s="5"/>
      <c r="ER4" s="5"/>
      <c r="ES4" s="5" t="s">
        <v>202</v>
      </c>
      <c r="FU4" s="11" t="s">
        <v>204</v>
      </c>
    </row>
    <row r="5" spans="1:177" s="11" customFormat="1" x14ac:dyDescent="0.25">
      <c r="A5" s="11" t="s">
        <v>173</v>
      </c>
      <c r="B5" s="11" t="s">
        <v>193</v>
      </c>
      <c r="C5" s="11" t="s">
        <v>192</v>
      </c>
      <c r="D5" s="11" t="s">
        <v>774</v>
      </c>
      <c r="E5" s="11" t="s">
        <v>174</v>
      </c>
      <c r="F5" s="22" t="s">
        <v>190</v>
      </c>
      <c r="I5" s="11" t="s">
        <v>766</v>
      </c>
      <c r="J5" s="10">
        <v>4013051019644</v>
      </c>
      <c r="K5" s="11" t="s">
        <v>194</v>
      </c>
      <c r="M5" s="11">
        <v>24</v>
      </c>
      <c r="N5" s="11" t="s">
        <v>175</v>
      </c>
      <c r="O5" s="11" t="s">
        <v>182</v>
      </c>
      <c r="P5" s="11">
        <f t="shared" si="0"/>
        <v>16.487603305785125</v>
      </c>
      <c r="Q5" s="11">
        <v>20</v>
      </c>
      <c r="R5" s="11" t="s">
        <v>195</v>
      </c>
      <c r="S5" s="11" t="s">
        <v>195</v>
      </c>
      <c r="W5" s="9" t="s">
        <v>784</v>
      </c>
      <c r="AA5" s="8">
        <v>0.1</v>
      </c>
      <c r="AB5" s="11" t="s">
        <v>176</v>
      </c>
      <c r="AG5" s="11" t="s">
        <v>195</v>
      </c>
      <c r="AH5" s="11" t="s">
        <v>177</v>
      </c>
      <c r="BX5" s="11" t="s">
        <v>198</v>
      </c>
      <c r="CD5" s="7" t="s">
        <v>200</v>
      </c>
      <c r="CE5" s="6" t="s">
        <v>201</v>
      </c>
      <c r="CF5" s="5"/>
      <c r="CG5" s="5"/>
      <c r="CH5" s="5"/>
      <c r="CI5" s="5"/>
      <c r="CJ5" s="5"/>
      <c r="CK5" s="5"/>
      <c r="CL5" s="5"/>
      <c r="CM5" s="5"/>
      <c r="CN5" s="5"/>
      <c r="CO5" s="5" t="s">
        <v>205</v>
      </c>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t="s">
        <v>203</v>
      </c>
      <c r="DT5" s="5"/>
      <c r="DU5" s="5"/>
      <c r="DV5" s="5"/>
      <c r="DW5" s="5"/>
      <c r="DX5" s="5"/>
      <c r="DY5" s="5"/>
      <c r="DZ5" s="5"/>
      <c r="EA5" s="5"/>
      <c r="EB5" s="5"/>
      <c r="EC5" s="5"/>
      <c r="ED5" s="5"/>
      <c r="EE5" s="5"/>
      <c r="EF5" s="5"/>
      <c r="EG5" s="5"/>
      <c r="EH5" s="5"/>
      <c r="EI5" s="5"/>
      <c r="EJ5" s="5"/>
      <c r="EK5" s="5"/>
      <c r="EL5" s="5"/>
      <c r="EM5" s="5"/>
      <c r="EN5" s="5"/>
      <c r="EO5" s="5"/>
      <c r="EP5" s="5"/>
      <c r="EQ5" s="5"/>
      <c r="ER5" s="5"/>
      <c r="ES5" s="5" t="s">
        <v>202</v>
      </c>
      <c r="FU5" s="11" t="s">
        <v>204</v>
      </c>
    </row>
    <row r="6" spans="1:177" s="11" customFormat="1" x14ac:dyDescent="0.25">
      <c r="A6" s="11" t="s">
        <v>173</v>
      </c>
      <c r="B6" s="11" t="s">
        <v>193</v>
      </c>
      <c r="C6" s="11" t="s">
        <v>192</v>
      </c>
      <c r="D6" s="11" t="s">
        <v>781</v>
      </c>
      <c r="E6" s="11" t="s">
        <v>187</v>
      </c>
      <c r="F6" s="22" t="s">
        <v>191</v>
      </c>
      <c r="I6" s="11" t="s">
        <v>775</v>
      </c>
      <c r="J6" s="10">
        <v>4013051033336</v>
      </c>
      <c r="K6" s="11" t="s">
        <v>194</v>
      </c>
      <c r="M6" s="11">
        <v>24</v>
      </c>
      <c r="N6" s="11" t="s">
        <v>175</v>
      </c>
      <c r="O6" s="11" t="s">
        <v>182</v>
      </c>
      <c r="P6" s="11">
        <f t="shared" si="0"/>
        <v>16.487603305785125</v>
      </c>
      <c r="Q6" s="11">
        <v>20</v>
      </c>
      <c r="R6" s="11" t="s">
        <v>195</v>
      </c>
      <c r="S6" s="11" t="s">
        <v>195</v>
      </c>
      <c r="W6" s="9" t="s">
        <v>784</v>
      </c>
      <c r="AA6" s="8">
        <v>0.1</v>
      </c>
      <c r="AB6" s="11" t="s">
        <v>176</v>
      </c>
      <c r="AG6" s="11" t="s">
        <v>195</v>
      </c>
      <c r="AH6" s="11" t="s">
        <v>177</v>
      </c>
      <c r="BX6" s="11" t="s">
        <v>199</v>
      </c>
      <c r="CD6" s="7" t="s">
        <v>200</v>
      </c>
      <c r="CE6" s="6" t="s">
        <v>201</v>
      </c>
      <c r="CF6" s="5"/>
      <c r="CG6" s="5"/>
      <c r="CH6" s="5"/>
      <c r="CI6" s="5"/>
      <c r="CJ6" s="5"/>
      <c r="CK6" s="5"/>
      <c r="CL6" s="5"/>
      <c r="CM6" s="5"/>
      <c r="CN6" s="5"/>
      <c r="CO6" s="5" t="s">
        <v>205</v>
      </c>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t="s">
        <v>203</v>
      </c>
      <c r="DT6" s="5"/>
      <c r="DU6" s="5"/>
      <c r="DV6" s="5"/>
      <c r="DW6" s="5"/>
      <c r="DX6" s="5"/>
      <c r="DY6" s="5"/>
      <c r="DZ6" s="5"/>
      <c r="EA6" s="5"/>
      <c r="EB6" s="5"/>
      <c r="EC6" s="5"/>
      <c r="ED6" s="5"/>
      <c r="EE6" s="5"/>
      <c r="EF6" s="5"/>
      <c r="EG6" s="5"/>
      <c r="EH6" s="5"/>
      <c r="EI6" s="5"/>
      <c r="EJ6" s="5"/>
      <c r="EK6" s="5"/>
      <c r="EL6" s="5"/>
      <c r="EM6" s="5"/>
      <c r="EN6" s="5"/>
      <c r="EO6" s="5"/>
      <c r="EP6" s="5"/>
      <c r="EQ6" s="5"/>
      <c r="ER6" s="5"/>
      <c r="ES6" s="5" t="s">
        <v>202</v>
      </c>
      <c r="FU6" s="11" t="s">
        <v>204</v>
      </c>
    </row>
    <row r="7" spans="1:177" s="11" customFormat="1" x14ac:dyDescent="0.25">
      <c r="A7" s="11" t="s">
        <v>173</v>
      </c>
      <c r="B7" s="11" t="s">
        <v>193</v>
      </c>
      <c r="C7" s="11" t="s">
        <v>192</v>
      </c>
      <c r="D7" s="11" t="s">
        <v>206</v>
      </c>
      <c r="E7" s="11" t="s">
        <v>207</v>
      </c>
      <c r="F7" s="24" t="s">
        <v>208</v>
      </c>
      <c r="J7" s="3">
        <v>4013051045377</v>
      </c>
      <c r="K7" s="11" t="s">
        <v>194</v>
      </c>
      <c r="M7" s="11">
        <v>24</v>
      </c>
      <c r="N7" s="11" t="s">
        <v>175</v>
      </c>
      <c r="O7" s="11" t="s">
        <v>182</v>
      </c>
      <c r="P7" s="11">
        <f>69.95/1.21</f>
        <v>57.809917355371908</v>
      </c>
      <c r="Q7" s="11">
        <v>20</v>
      </c>
      <c r="R7" s="11" t="s">
        <v>195</v>
      </c>
      <c r="S7" s="11" t="s">
        <v>195</v>
      </c>
      <c r="W7" s="9" t="s">
        <v>209</v>
      </c>
      <c r="AA7" s="8">
        <v>0.64</v>
      </c>
      <c r="AB7" s="11" t="s">
        <v>176</v>
      </c>
      <c r="AG7" s="11" t="s">
        <v>195</v>
      </c>
      <c r="AH7" s="11" t="s">
        <v>177</v>
      </c>
      <c r="BX7" s="11" t="s">
        <v>210</v>
      </c>
      <c r="CD7" s="4" t="s">
        <v>211</v>
      </c>
      <c r="CE7" s="5" t="s">
        <v>212</v>
      </c>
      <c r="CF7" s="5"/>
      <c r="CG7" s="5"/>
      <c r="CH7" s="5"/>
      <c r="CI7" s="5"/>
      <c r="CJ7" s="5"/>
      <c r="CK7" s="5"/>
      <c r="CL7" s="5"/>
      <c r="CM7" s="5"/>
      <c r="CN7" s="5"/>
      <c r="CO7" s="5" t="s">
        <v>213</v>
      </c>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t="s">
        <v>214</v>
      </c>
      <c r="DT7" s="5"/>
      <c r="DU7" s="5"/>
      <c r="DV7" s="5"/>
      <c r="DW7" s="5"/>
      <c r="DX7" s="5"/>
      <c r="DY7" s="5"/>
      <c r="DZ7" s="5"/>
      <c r="EA7" s="5"/>
      <c r="EB7" s="5"/>
      <c r="EC7" s="5"/>
      <c r="ED7" s="5"/>
      <c r="EE7" s="5"/>
      <c r="EF7" s="5"/>
      <c r="EG7" s="5"/>
      <c r="EH7" s="5"/>
      <c r="EI7" s="5"/>
      <c r="EJ7" s="5"/>
      <c r="EK7" s="5"/>
      <c r="EL7" s="5"/>
      <c r="EM7" s="5"/>
      <c r="EN7" s="5"/>
      <c r="EO7" s="5"/>
      <c r="EP7" s="5"/>
      <c r="EQ7" s="5"/>
      <c r="ER7" s="5"/>
      <c r="ES7" s="5" t="s">
        <v>212</v>
      </c>
      <c r="FU7" s="11" t="s">
        <v>204</v>
      </c>
    </row>
    <row r="8" spans="1:177" s="11" customFormat="1" x14ac:dyDescent="0.25">
      <c r="A8" s="11" t="s">
        <v>173</v>
      </c>
      <c r="B8" s="11" t="s">
        <v>193</v>
      </c>
      <c r="C8" s="11" t="s">
        <v>217</v>
      </c>
      <c r="D8" s="11" t="s">
        <v>743</v>
      </c>
      <c r="E8" s="11" t="s">
        <v>215</v>
      </c>
      <c r="F8" s="22" t="s">
        <v>216</v>
      </c>
      <c r="J8" s="3">
        <v>4013051043335</v>
      </c>
      <c r="K8" s="11" t="s">
        <v>194</v>
      </c>
      <c r="M8" s="11">
        <v>24</v>
      </c>
      <c r="N8" s="11" t="s">
        <v>732</v>
      </c>
      <c r="O8" s="11" t="s">
        <v>182</v>
      </c>
      <c r="P8" s="11">
        <f>6.95/1.21</f>
        <v>5.7438016528925626</v>
      </c>
      <c r="Q8" s="11">
        <v>0</v>
      </c>
      <c r="R8" s="11" t="s">
        <v>176</v>
      </c>
      <c r="S8" s="11" t="s">
        <v>195</v>
      </c>
      <c r="W8" s="9" t="s">
        <v>218</v>
      </c>
      <c r="AA8" s="8">
        <v>0.01</v>
      </c>
      <c r="AB8" s="11" t="s">
        <v>176</v>
      </c>
      <c r="AG8" s="11" t="s">
        <v>195</v>
      </c>
      <c r="AH8" s="11" t="s">
        <v>177</v>
      </c>
      <c r="BX8" s="11" t="s">
        <v>243</v>
      </c>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FU8" s="11" t="s">
        <v>219</v>
      </c>
    </row>
    <row r="9" spans="1:177" s="11" customFormat="1" x14ac:dyDescent="0.25">
      <c r="A9" s="11" t="s">
        <v>173</v>
      </c>
      <c r="B9" s="11" t="s">
        <v>193</v>
      </c>
      <c r="C9" s="11" t="s">
        <v>217</v>
      </c>
      <c r="D9" s="11" t="s">
        <v>742</v>
      </c>
      <c r="E9" s="11" t="s">
        <v>220</v>
      </c>
      <c r="F9" s="22" t="s">
        <v>221</v>
      </c>
      <c r="J9" s="3">
        <v>4013051037143</v>
      </c>
      <c r="K9" s="11" t="s">
        <v>194</v>
      </c>
      <c r="M9" s="11">
        <v>24</v>
      </c>
      <c r="N9" s="11" t="s">
        <v>175</v>
      </c>
      <c r="O9" s="11" t="s">
        <v>182</v>
      </c>
      <c r="P9" s="11">
        <f>14.95/1.21</f>
        <v>12.355371900826446</v>
      </c>
      <c r="Q9" s="11">
        <v>0</v>
      </c>
      <c r="R9" s="11" t="s">
        <v>176</v>
      </c>
      <c r="S9" s="11" t="s">
        <v>195</v>
      </c>
      <c r="W9" s="9" t="s">
        <v>222</v>
      </c>
      <c r="AA9" s="8">
        <v>0.05</v>
      </c>
      <c r="AB9" s="11" t="s">
        <v>176</v>
      </c>
      <c r="AG9" s="11" t="s">
        <v>195</v>
      </c>
      <c r="AH9" s="11" t="s">
        <v>177</v>
      </c>
      <c r="BX9" s="11" t="s">
        <v>243</v>
      </c>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FU9" s="11" t="s">
        <v>219</v>
      </c>
    </row>
    <row r="10" spans="1:177" s="11" customFormat="1" x14ac:dyDescent="0.25">
      <c r="A10" s="11" t="s">
        <v>173</v>
      </c>
      <c r="B10" s="11" t="s">
        <v>193</v>
      </c>
      <c r="C10" s="11" t="s">
        <v>217</v>
      </c>
      <c r="D10" s="11" t="s">
        <v>741</v>
      </c>
      <c r="E10" s="11" t="s">
        <v>223</v>
      </c>
      <c r="F10" s="22">
        <v>901</v>
      </c>
      <c r="J10" s="3">
        <v>707398149013</v>
      </c>
      <c r="K10" s="11" t="s">
        <v>224</v>
      </c>
      <c r="M10" s="11">
        <v>24</v>
      </c>
      <c r="N10" s="11" t="s">
        <v>732</v>
      </c>
      <c r="O10" s="11" t="s">
        <v>182</v>
      </c>
      <c r="P10" s="11">
        <f>5.5/1.21</f>
        <v>4.5454545454545459</v>
      </c>
      <c r="Q10" s="11">
        <v>0</v>
      </c>
      <c r="R10" s="11" t="s">
        <v>176</v>
      </c>
      <c r="S10" s="11" t="s">
        <v>195</v>
      </c>
      <c r="W10" s="9" t="s">
        <v>227</v>
      </c>
      <c r="AA10" s="8">
        <v>0.06</v>
      </c>
      <c r="AB10" s="11" t="s">
        <v>176</v>
      </c>
      <c r="AG10" s="11" t="s">
        <v>195</v>
      </c>
      <c r="AH10" s="11" t="s">
        <v>177</v>
      </c>
      <c r="BX10" s="11" t="s">
        <v>243</v>
      </c>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FU10" s="11" t="s">
        <v>219</v>
      </c>
    </row>
    <row r="11" spans="1:177" s="11" customFormat="1" x14ac:dyDescent="0.25">
      <c r="A11" s="11" t="s">
        <v>173</v>
      </c>
      <c r="B11" s="11" t="s">
        <v>193</v>
      </c>
      <c r="C11" s="11" t="s">
        <v>217</v>
      </c>
      <c r="D11" s="11" t="s">
        <v>740</v>
      </c>
      <c r="E11" s="11" t="s">
        <v>225</v>
      </c>
      <c r="F11" s="22">
        <v>900</v>
      </c>
      <c r="J11" s="3">
        <v>707398129008</v>
      </c>
      <c r="K11" s="11" t="s">
        <v>224</v>
      </c>
      <c r="M11" s="11">
        <v>24</v>
      </c>
      <c r="N11" s="11" t="s">
        <v>732</v>
      </c>
      <c r="O11" s="11" t="s">
        <v>182</v>
      </c>
      <c r="P11" s="11">
        <f>5.5/1.21</f>
        <v>4.5454545454545459</v>
      </c>
      <c r="Q11" s="11">
        <v>0</v>
      </c>
      <c r="R11" s="11" t="s">
        <v>176</v>
      </c>
      <c r="S11" s="11" t="s">
        <v>195</v>
      </c>
      <c r="W11" s="9" t="s">
        <v>226</v>
      </c>
      <c r="AA11" s="8">
        <v>0.06</v>
      </c>
      <c r="AB11" s="11" t="s">
        <v>176</v>
      </c>
      <c r="AG11" s="11" t="s">
        <v>195</v>
      </c>
      <c r="AH11" s="11" t="s">
        <v>177</v>
      </c>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FU11" s="11" t="s">
        <v>219</v>
      </c>
    </row>
    <row r="12" spans="1:177" s="11" customFormat="1" x14ac:dyDescent="0.25">
      <c r="A12" s="11" t="s">
        <v>173</v>
      </c>
      <c r="B12" s="11" t="s">
        <v>193</v>
      </c>
      <c r="C12" s="11" t="s">
        <v>217</v>
      </c>
      <c r="D12" s="11" t="s">
        <v>228</v>
      </c>
      <c r="E12" s="11" t="s">
        <v>229</v>
      </c>
      <c r="F12" s="22">
        <v>919</v>
      </c>
      <c r="J12" s="3">
        <v>7073981191916</v>
      </c>
      <c r="K12" s="11" t="s">
        <v>224</v>
      </c>
      <c r="M12" s="11">
        <v>24</v>
      </c>
      <c r="N12" s="11" t="s">
        <v>175</v>
      </c>
      <c r="O12" s="11" t="s">
        <v>182</v>
      </c>
      <c r="P12" s="11">
        <f>39.95/1.21</f>
        <v>33.016528925619838</v>
      </c>
      <c r="Q12" s="11">
        <v>0</v>
      </c>
      <c r="R12" s="11" t="s">
        <v>176</v>
      </c>
      <c r="S12" s="11" t="s">
        <v>195</v>
      </c>
      <c r="W12" s="9" t="s">
        <v>230</v>
      </c>
      <c r="AA12" s="8">
        <v>0.02</v>
      </c>
      <c r="AB12" s="11" t="s">
        <v>176</v>
      </c>
      <c r="AG12" s="11" t="s">
        <v>195</v>
      </c>
      <c r="AH12" s="11" t="s">
        <v>177</v>
      </c>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FU12" s="11" t="s">
        <v>219</v>
      </c>
    </row>
    <row r="13" spans="1:177" s="11" customFormat="1" x14ac:dyDescent="0.25">
      <c r="A13" s="11" t="s">
        <v>173</v>
      </c>
      <c r="B13" s="11" t="s">
        <v>193</v>
      </c>
      <c r="C13" s="11" t="s">
        <v>217</v>
      </c>
      <c r="D13" s="11" t="s">
        <v>739</v>
      </c>
      <c r="E13" s="11" t="s">
        <v>231</v>
      </c>
      <c r="F13" s="22" t="s">
        <v>232</v>
      </c>
      <c r="J13" s="3">
        <v>4013051030298</v>
      </c>
      <c r="K13" s="11" t="s">
        <v>194</v>
      </c>
      <c r="M13" s="11">
        <v>24</v>
      </c>
      <c r="N13" s="11" t="s">
        <v>175</v>
      </c>
      <c r="O13" s="11" t="s">
        <v>182</v>
      </c>
      <c r="P13" s="11">
        <f>15.95/1.21</f>
        <v>13.181818181818182</v>
      </c>
      <c r="Q13" s="11">
        <v>0</v>
      </c>
      <c r="R13" s="11" t="s">
        <v>176</v>
      </c>
      <c r="S13" s="11" t="s">
        <v>195</v>
      </c>
      <c r="W13" s="20" t="s">
        <v>233</v>
      </c>
      <c r="AA13" s="8">
        <v>7.0000000000000007E-2</v>
      </c>
      <c r="AB13" s="11" t="s">
        <v>176</v>
      </c>
      <c r="AG13" s="11" t="s">
        <v>195</v>
      </c>
      <c r="AH13" s="11" t="s">
        <v>177</v>
      </c>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FU13" s="11" t="s">
        <v>219</v>
      </c>
    </row>
    <row r="14" spans="1:177" s="11" customFormat="1" x14ac:dyDescent="0.25">
      <c r="A14" s="11" t="s">
        <v>173</v>
      </c>
      <c r="B14" s="11" t="s">
        <v>193</v>
      </c>
      <c r="C14" s="11" t="s">
        <v>217</v>
      </c>
      <c r="D14" s="11" t="s">
        <v>236</v>
      </c>
      <c r="E14" s="11" t="s">
        <v>235</v>
      </c>
      <c r="F14" s="22" t="s">
        <v>234</v>
      </c>
      <c r="J14" s="3">
        <v>4013051006033</v>
      </c>
      <c r="K14" s="11" t="s">
        <v>194</v>
      </c>
      <c r="M14" s="11">
        <v>24</v>
      </c>
      <c r="N14" s="11" t="s">
        <v>175</v>
      </c>
      <c r="O14" s="11" t="s">
        <v>182</v>
      </c>
      <c r="P14" s="11">
        <f>2.95/1.21</f>
        <v>2.4380165289256199</v>
      </c>
      <c r="Q14" s="11">
        <v>20</v>
      </c>
      <c r="R14" s="11" t="s">
        <v>195</v>
      </c>
      <c r="S14" s="11" t="s">
        <v>195</v>
      </c>
      <c r="W14" s="9" t="s">
        <v>237</v>
      </c>
      <c r="AA14" s="8">
        <v>0.04</v>
      </c>
      <c r="AB14" s="11" t="s">
        <v>176</v>
      </c>
      <c r="AG14" s="11" t="s">
        <v>195</v>
      </c>
      <c r="AH14" s="11" t="s">
        <v>177</v>
      </c>
      <c r="BX14" s="11" t="s">
        <v>238</v>
      </c>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FU14" s="11" t="s">
        <v>219</v>
      </c>
    </row>
    <row r="15" spans="1:177" s="11" customFormat="1" x14ac:dyDescent="0.25">
      <c r="A15" s="11" t="s">
        <v>173</v>
      </c>
      <c r="B15" s="11" t="s">
        <v>193</v>
      </c>
      <c r="C15" s="11" t="s">
        <v>192</v>
      </c>
      <c r="D15" s="11" t="s">
        <v>858</v>
      </c>
      <c r="E15" s="11" t="s">
        <v>239</v>
      </c>
      <c r="F15" s="22" t="s">
        <v>240</v>
      </c>
      <c r="I15" s="11" t="s">
        <v>845</v>
      </c>
      <c r="J15" s="3">
        <v>4013051005975</v>
      </c>
      <c r="K15" s="11" t="s">
        <v>194</v>
      </c>
      <c r="M15" s="11">
        <v>24</v>
      </c>
      <c r="N15" s="11" t="s">
        <v>175</v>
      </c>
      <c r="O15" s="11" t="s">
        <v>182</v>
      </c>
      <c r="P15" s="11">
        <f>19.9/1.21</f>
        <v>16.446280991735538</v>
      </c>
      <c r="Q15" s="11">
        <v>0</v>
      </c>
      <c r="R15" s="11" t="s">
        <v>176</v>
      </c>
      <c r="S15" s="11" t="s">
        <v>195</v>
      </c>
      <c r="W15" s="20" t="s">
        <v>849</v>
      </c>
      <c r="AA15" s="8">
        <v>0.13</v>
      </c>
      <c r="AB15" s="11" t="s">
        <v>176</v>
      </c>
      <c r="AG15" s="11" t="s">
        <v>195</v>
      </c>
      <c r="AH15" s="11" t="s">
        <v>177</v>
      </c>
      <c r="BX15" s="11" t="s">
        <v>238</v>
      </c>
      <c r="CD15" s="11" t="s">
        <v>244</v>
      </c>
      <c r="CE15" s="5" t="s">
        <v>245</v>
      </c>
      <c r="CF15" s="5"/>
      <c r="CG15" s="5"/>
      <c r="CH15" s="5"/>
      <c r="CI15" s="5"/>
      <c r="CJ15" s="5"/>
      <c r="CK15" s="5"/>
      <c r="CL15" s="5"/>
      <c r="CM15" s="5"/>
      <c r="CN15" s="5"/>
      <c r="CO15" s="5" t="s">
        <v>246</v>
      </c>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t="s">
        <v>247</v>
      </c>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t="s">
        <v>245</v>
      </c>
      <c r="FU15" s="11" t="s">
        <v>855</v>
      </c>
    </row>
    <row r="16" spans="1:177" s="11" customFormat="1" x14ac:dyDescent="0.25">
      <c r="A16" s="11" t="s">
        <v>173</v>
      </c>
      <c r="B16" s="11" t="s">
        <v>193</v>
      </c>
      <c r="C16" s="11" t="s">
        <v>192</v>
      </c>
      <c r="D16" s="11" t="s">
        <v>859</v>
      </c>
      <c r="E16" s="11" t="s">
        <v>241</v>
      </c>
      <c r="F16" s="22" t="s">
        <v>242</v>
      </c>
      <c r="I16" s="11" t="s">
        <v>847</v>
      </c>
      <c r="J16" s="3">
        <v>4013051015431</v>
      </c>
      <c r="K16" s="11" t="s">
        <v>194</v>
      </c>
      <c r="M16" s="11">
        <v>24</v>
      </c>
      <c r="N16" s="11" t="s">
        <v>175</v>
      </c>
      <c r="O16" s="11" t="s">
        <v>182</v>
      </c>
      <c r="P16" s="11">
        <f>19.9/1.21</f>
        <v>16.446280991735538</v>
      </c>
      <c r="Q16" s="11">
        <v>0</v>
      </c>
      <c r="R16" s="11" t="s">
        <v>176</v>
      </c>
      <c r="S16" s="11" t="s">
        <v>195</v>
      </c>
      <c r="W16" s="20" t="s">
        <v>849</v>
      </c>
      <c r="AA16" s="8">
        <v>0.13</v>
      </c>
      <c r="AB16" s="11" t="s">
        <v>176</v>
      </c>
      <c r="AG16" s="11" t="s">
        <v>195</v>
      </c>
      <c r="AH16" s="11" t="s">
        <v>177</v>
      </c>
      <c r="BX16" s="11" t="s">
        <v>199</v>
      </c>
      <c r="CD16" s="11" t="s">
        <v>244</v>
      </c>
      <c r="CE16" s="5" t="s">
        <v>245</v>
      </c>
      <c r="CF16" s="5"/>
      <c r="CG16" s="5"/>
      <c r="CH16" s="5"/>
      <c r="CI16" s="5"/>
      <c r="CJ16" s="5"/>
      <c r="CK16" s="5"/>
      <c r="CL16" s="5"/>
      <c r="CM16" s="5"/>
      <c r="CN16" s="5"/>
      <c r="CO16" s="5" t="s">
        <v>246</v>
      </c>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t="s">
        <v>247</v>
      </c>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t="s">
        <v>245</v>
      </c>
      <c r="FU16" s="11" t="s">
        <v>855</v>
      </c>
    </row>
    <row r="17" spans="1:177" s="11" customFormat="1" x14ac:dyDescent="0.25">
      <c r="A17" s="11" t="s">
        <v>173</v>
      </c>
      <c r="B17" s="11" t="s">
        <v>193</v>
      </c>
      <c r="C17" s="11" t="s">
        <v>192</v>
      </c>
      <c r="D17" s="11" t="s">
        <v>858</v>
      </c>
      <c r="E17" s="11" t="s">
        <v>248</v>
      </c>
      <c r="F17" s="22" t="s">
        <v>249</v>
      </c>
      <c r="I17" s="11" t="s">
        <v>846</v>
      </c>
      <c r="J17" s="3">
        <v>4013051005999</v>
      </c>
      <c r="K17" s="11" t="s">
        <v>194</v>
      </c>
      <c r="M17" s="11">
        <v>24</v>
      </c>
      <c r="N17" s="11" t="s">
        <v>175</v>
      </c>
      <c r="O17" s="11" t="s">
        <v>182</v>
      </c>
      <c r="P17" s="11">
        <f>26.95/1.21</f>
        <v>22.272727272727273</v>
      </c>
      <c r="Q17" s="11">
        <v>0</v>
      </c>
      <c r="R17" s="11" t="s">
        <v>176</v>
      </c>
      <c r="S17" s="11" t="s">
        <v>195</v>
      </c>
      <c r="W17" s="20" t="s">
        <v>849</v>
      </c>
      <c r="AA17" s="8">
        <v>0.16</v>
      </c>
      <c r="AB17" s="11" t="s">
        <v>176</v>
      </c>
      <c r="AG17" s="11" t="s">
        <v>195</v>
      </c>
      <c r="AH17" s="11" t="s">
        <v>177</v>
      </c>
      <c r="BX17" s="11" t="s">
        <v>238</v>
      </c>
      <c r="CD17" s="11" t="s">
        <v>244</v>
      </c>
      <c r="CE17" s="5" t="s">
        <v>250</v>
      </c>
      <c r="CF17" s="5"/>
      <c r="CG17" s="5"/>
      <c r="CH17" s="5"/>
      <c r="CI17" s="5"/>
      <c r="CJ17" s="5"/>
      <c r="CK17" s="5"/>
      <c r="CL17" s="5"/>
      <c r="CM17" s="5"/>
      <c r="CN17" s="5"/>
      <c r="CO17" s="5" t="s">
        <v>252</v>
      </c>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t="s">
        <v>251</v>
      </c>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t="s">
        <v>250</v>
      </c>
      <c r="FU17" s="11" t="s">
        <v>855</v>
      </c>
    </row>
    <row r="18" spans="1:177" s="11" customFormat="1" x14ac:dyDescent="0.25">
      <c r="A18" s="11" t="s">
        <v>173</v>
      </c>
      <c r="B18" s="11" t="s">
        <v>193</v>
      </c>
      <c r="C18" s="11" t="s">
        <v>192</v>
      </c>
      <c r="D18" s="11" t="s">
        <v>856</v>
      </c>
      <c r="E18" s="11" t="s">
        <v>253</v>
      </c>
      <c r="F18" s="22" t="s">
        <v>254</v>
      </c>
      <c r="I18" s="11" t="s">
        <v>850</v>
      </c>
      <c r="J18" s="3">
        <v>4013051033282</v>
      </c>
      <c r="K18" s="11" t="s">
        <v>194</v>
      </c>
      <c r="M18" s="11">
        <v>24</v>
      </c>
      <c r="N18" s="11" t="s">
        <v>175</v>
      </c>
      <c r="O18" s="11" t="s">
        <v>182</v>
      </c>
      <c r="P18" s="11">
        <f>24.95/1.21</f>
        <v>20.619834710743802</v>
      </c>
      <c r="Q18" s="11">
        <v>0</v>
      </c>
      <c r="R18" s="11" t="s">
        <v>176</v>
      </c>
      <c r="S18" s="11" t="s">
        <v>195</v>
      </c>
      <c r="W18" s="20" t="s">
        <v>854</v>
      </c>
      <c r="AA18" s="8">
        <v>0.26</v>
      </c>
      <c r="AB18" s="11" t="s">
        <v>176</v>
      </c>
      <c r="AG18" s="11" t="s">
        <v>195</v>
      </c>
      <c r="AH18" s="11" t="s">
        <v>177</v>
      </c>
      <c r="BX18" s="11" t="s">
        <v>199</v>
      </c>
      <c r="CD18" s="11" t="s">
        <v>255</v>
      </c>
      <c r="CE18" s="5" t="s">
        <v>256</v>
      </c>
      <c r="CF18" s="5"/>
      <c r="CG18" s="5"/>
      <c r="CH18" s="5"/>
      <c r="CI18" s="5"/>
      <c r="CJ18" s="5"/>
      <c r="CK18" s="5"/>
      <c r="CL18" s="5"/>
      <c r="CM18" s="5"/>
      <c r="CN18" s="5"/>
      <c r="CO18" s="5" t="s">
        <v>252</v>
      </c>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t="s">
        <v>257</v>
      </c>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t="s">
        <v>256</v>
      </c>
      <c r="FU18" s="11" t="s">
        <v>855</v>
      </c>
    </row>
    <row r="19" spans="1:177" s="11" customFormat="1" x14ac:dyDescent="0.25">
      <c r="A19" s="11" t="s">
        <v>173</v>
      </c>
      <c r="B19" s="11" t="s">
        <v>193</v>
      </c>
      <c r="C19" s="11" t="s">
        <v>192</v>
      </c>
      <c r="D19" s="11" t="s">
        <v>857</v>
      </c>
      <c r="E19" s="11" t="s">
        <v>258</v>
      </c>
      <c r="F19" s="22" t="s">
        <v>259</v>
      </c>
      <c r="I19" s="11" t="s">
        <v>852</v>
      </c>
      <c r="J19" s="3">
        <v>4013051006866</v>
      </c>
      <c r="K19" s="11" t="s">
        <v>194</v>
      </c>
      <c r="M19" s="11">
        <v>24</v>
      </c>
      <c r="N19" s="11" t="s">
        <v>175</v>
      </c>
      <c r="O19" s="11" t="s">
        <v>182</v>
      </c>
      <c r="P19" s="11">
        <f>29.95/1.21</f>
        <v>24.75206611570248</v>
      </c>
      <c r="Q19" s="11">
        <v>0</v>
      </c>
      <c r="R19" s="11" t="s">
        <v>176</v>
      </c>
      <c r="S19" s="11" t="s">
        <v>195</v>
      </c>
      <c r="W19" s="20" t="s">
        <v>854</v>
      </c>
      <c r="AA19" s="8">
        <v>0.4</v>
      </c>
      <c r="AB19" s="11" t="s">
        <v>176</v>
      </c>
      <c r="AG19" s="11" t="s">
        <v>195</v>
      </c>
      <c r="AH19" s="11" t="s">
        <v>177</v>
      </c>
      <c r="BX19" s="11" t="s">
        <v>198</v>
      </c>
      <c r="CD19" s="11" t="s">
        <v>255</v>
      </c>
      <c r="CE19" s="5" t="s">
        <v>260</v>
      </c>
      <c r="CF19" s="5"/>
      <c r="CG19" s="5"/>
      <c r="CH19" s="5"/>
      <c r="CI19" s="5"/>
      <c r="CJ19" s="5"/>
      <c r="CK19" s="5"/>
      <c r="CL19" s="5"/>
      <c r="CM19" s="5"/>
      <c r="CN19" s="5"/>
      <c r="CO19" s="5" t="s">
        <v>261</v>
      </c>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t="s">
        <v>256</v>
      </c>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t="s">
        <v>260</v>
      </c>
      <c r="FU19" s="11" t="s">
        <v>855</v>
      </c>
    </row>
    <row r="20" spans="1:177" s="11" customFormat="1" x14ac:dyDescent="0.25">
      <c r="A20" s="11" t="s">
        <v>173</v>
      </c>
      <c r="B20" s="11" t="s">
        <v>193</v>
      </c>
      <c r="C20" s="11" t="s">
        <v>192</v>
      </c>
      <c r="D20" s="11" t="s">
        <v>281</v>
      </c>
      <c r="E20" s="11" t="s">
        <v>262</v>
      </c>
      <c r="F20" s="22" t="s">
        <v>263</v>
      </c>
      <c r="J20" s="3">
        <v>4013051019736</v>
      </c>
      <c r="K20" s="11" t="s">
        <v>194</v>
      </c>
      <c r="M20" s="11">
        <v>24</v>
      </c>
      <c r="N20" s="11" t="s">
        <v>175</v>
      </c>
      <c r="O20" s="11" t="s">
        <v>182</v>
      </c>
      <c r="P20" s="11">
        <f>69.95/1.21</f>
        <v>57.809917355371908</v>
      </c>
      <c r="Q20" s="11">
        <v>0</v>
      </c>
      <c r="R20" s="11" t="s">
        <v>176</v>
      </c>
      <c r="S20" s="11" t="s">
        <v>195</v>
      </c>
      <c r="W20" s="20" t="s">
        <v>264</v>
      </c>
      <c r="AA20" s="8">
        <v>0.75</v>
      </c>
      <c r="AB20" s="11" t="s">
        <v>176</v>
      </c>
      <c r="AG20" s="11" t="s">
        <v>195</v>
      </c>
      <c r="AH20" s="11" t="s">
        <v>177</v>
      </c>
      <c r="BX20" s="11" t="s">
        <v>198</v>
      </c>
      <c r="CD20" s="11" t="s">
        <v>255</v>
      </c>
      <c r="CE20" s="5" t="s">
        <v>265</v>
      </c>
      <c r="CF20" s="5"/>
      <c r="CG20" s="5"/>
      <c r="CH20" s="5"/>
      <c r="CI20" s="5"/>
      <c r="CJ20" s="5"/>
      <c r="CK20" s="5"/>
      <c r="CL20" s="5"/>
      <c r="CM20" s="5"/>
      <c r="CN20" s="5"/>
      <c r="CO20" s="5" t="s">
        <v>266</v>
      </c>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t="s">
        <v>267</v>
      </c>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t="s">
        <v>265</v>
      </c>
      <c r="FU20" s="11" t="s">
        <v>204</v>
      </c>
    </row>
    <row r="21" spans="1:177" s="11" customFormat="1" x14ac:dyDescent="0.25">
      <c r="A21" s="11" t="s">
        <v>173</v>
      </c>
      <c r="B21" s="11" t="s">
        <v>193</v>
      </c>
      <c r="C21" s="11" t="s">
        <v>192</v>
      </c>
      <c r="D21" s="11" t="s">
        <v>280</v>
      </c>
      <c r="E21" s="11" t="s">
        <v>268</v>
      </c>
      <c r="F21" s="22" t="s">
        <v>269</v>
      </c>
      <c r="J21" s="3">
        <v>4013051009430</v>
      </c>
      <c r="K21" s="11" t="s">
        <v>194</v>
      </c>
      <c r="M21" s="11">
        <v>24</v>
      </c>
      <c r="N21" s="11" t="s">
        <v>175</v>
      </c>
      <c r="O21" s="11" t="s">
        <v>182</v>
      </c>
      <c r="P21" s="11">
        <f>22.95/1.21</f>
        <v>18.966942148760332</v>
      </c>
      <c r="Q21" s="11">
        <v>0</v>
      </c>
      <c r="R21" s="11" t="s">
        <v>176</v>
      </c>
      <c r="S21" s="11" t="s">
        <v>195</v>
      </c>
      <c r="W21" s="20" t="s">
        <v>270</v>
      </c>
      <c r="AA21" s="8">
        <v>0.06</v>
      </c>
      <c r="AB21" s="11" t="s">
        <v>176</v>
      </c>
      <c r="AG21" s="11" t="s">
        <v>195</v>
      </c>
      <c r="AH21" s="11" t="s">
        <v>177</v>
      </c>
      <c r="BX21" s="11" t="s">
        <v>238</v>
      </c>
      <c r="CD21" s="11" t="s">
        <v>271</v>
      </c>
      <c r="CE21" s="5" t="s">
        <v>260</v>
      </c>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t="s">
        <v>272</v>
      </c>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t="s">
        <v>260</v>
      </c>
      <c r="FU21" s="11" t="s">
        <v>204</v>
      </c>
    </row>
    <row r="22" spans="1:177" s="11" customFormat="1" x14ac:dyDescent="0.25">
      <c r="A22" s="11" t="s">
        <v>173</v>
      </c>
      <c r="B22" s="11" t="s">
        <v>193</v>
      </c>
      <c r="C22" s="11" t="s">
        <v>192</v>
      </c>
      <c r="D22" s="11" t="s">
        <v>724</v>
      </c>
      <c r="E22" s="11" t="s">
        <v>273</v>
      </c>
      <c r="F22" s="22" t="s">
        <v>274</v>
      </c>
      <c r="J22" s="3">
        <v>4013051006019</v>
      </c>
      <c r="K22" s="11" t="s">
        <v>194</v>
      </c>
      <c r="M22" s="11">
        <v>24</v>
      </c>
      <c r="N22" s="11" t="s">
        <v>175</v>
      </c>
      <c r="O22" s="11" t="s">
        <v>182</v>
      </c>
      <c r="P22" s="11">
        <f t="shared" ref="P22:P23" si="1">26.95/1.21</f>
        <v>22.272727272727273</v>
      </c>
      <c r="Q22" s="11">
        <v>0</v>
      </c>
      <c r="R22" s="11" t="s">
        <v>176</v>
      </c>
      <c r="S22" s="11" t="s">
        <v>195</v>
      </c>
      <c r="W22" s="20" t="s">
        <v>277</v>
      </c>
      <c r="AA22" s="8">
        <v>0.19</v>
      </c>
      <c r="AB22" s="11" t="s">
        <v>176</v>
      </c>
      <c r="AG22" s="11" t="s">
        <v>195</v>
      </c>
      <c r="AH22" s="11" t="s">
        <v>177</v>
      </c>
      <c r="BX22" s="11" t="s">
        <v>238</v>
      </c>
      <c r="CD22" s="11" t="s">
        <v>243</v>
      </c>
      <c r="CE22" s="5" t="s">
        <v>279</v>
      </c>
      <c r="CF22" s="5"/>
      <c r="CG22" s="5"/>
      <c r="CH22" s="5"/>
      <c r="CI22" s="5"/>
      <c r="CJ22" s="5"/>
      <c r="CK22" s="5"/>
      <c r="CL22" s="5"/>
      <c r="CM22" s="5"/>
      <c r="CN22" s="5"/>
      <c r="CO22" s="5" t="s">
        <v>243</v>
      </c>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t="s">
        <v>278</v>
      </c>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t="s">
        <v>279</v>
      </c>
      <c r="FU22" s="11" t="s">
        <v>204</v>
      </c>
    </row>
    <row r="23" spans="1:177" s="11" customFormat="1" x14ac:dyDescent="0.25">
      <c r="A23" s="11" t="s">
        <v>173</v>
      </c>
      <c r="B23" s="11" t="s">
        <v>193</v>
      </c>
      <c r="C23" s="11" t="s">
        <v>192</v>
      </c>
      <c r="D23" s="11" t="s">
        <v>725</v>
      </c>
      <c r="E23" s="11" t="s">
        <v>275</v>
      </c>
      <c r="F23" s="22" t="s">
        <v>276</v>
      </c>
      <c r="J23" s="3">
        <v>4013051015455</v>
      </c>
      <c r="K23" s="11" t="s">
        <v>194</v>
      </c>
      <c r="M23" s="11">
        <v>24</v>
      </c>
      <c r="N23" s="11" t="s">
        <v>175</v>
      </c>
      <c r="O23" s="11" t="s">
        <v>182</v>
      </c>
      <c r="P23" s="11">
        <f t="shared" si="1"/>
        <v>22.272727272727273</v>
      </c>
      <c r="Q23" s="11">
        <v>0</v>
      </c>
      <c r="R23" s="11" t="s">
        <v>176</v>
      </c>
      <c r="S23" s="11" t="s">
        <v>195</v>
      </c>
      <c r="W23" s="20" t="s">
        <v>277</v>
      </c>
      <c r="AA23" s="8">
        <v>0.19</v>
      </c>
      <c r="AB23" s="11" t="s">
        <v>176</v>
      </c>
      <c r="AG23" s="11" t="s">
        <v>195</v>
      </c>
      <c r="AH23" s="11" t="s">
        <v>177</v>
      </c>
      <c r="BX23" s="11" t="s">
        <v>199</v>
      </c>
      <c r="CD23" s="11" t="s">
        <v>243</v>
      </c>
      <c r="CE23" s="5" t="s">
        <v>279</v>
      </c>
      <c r="CF23" s="5"/>
      <c r="CG23" s="5"/>
      <c r="CH23" s="5"/>
      <c r="CI23" s="5"/>
      <c r="CJ23" s="5"/>
      <c r="CK23" s="5"/>
      <c r="CL23" s="5"/>
      <c r="CM23" s="5"/>
      <c r="CN23" s="5"/>
      <c r="CO23" s="5" t="s">
        <v>243</v>
      </c>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t="s">
        <v>278</v>
      </c>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t="s">
        <v>279</v>
      </c>
      <c r="FU23" s="11" t="s">
        <v>204</v>
      </c>
    </row>
    <row r="24" spans="1:177" s="11" customFormat="1" x14ac:dyDescent="0.25">
      <c r="A24" s="11" t="s">
        <v>173</v>
      </c>
      <c r="B24" s="11" t="s">
        <v>193</v>
      </c>
      <c r="C24" s="11" t="s">
        <v>192</v>
      </c>
      <c r="D24" s="11" t="s">
        <v>857</v>
      </c>
      <c r="E24" s="11" t="s">
        <v>282</v>
      </c>
      <c r="F24" s="22" t="s">
        <v>283</v>
      </c>
      <c r="I24" s="11" t="s">
        <v>853</v>
      </c>
      <c r="J24" s="3">
        <v>4013051005876</v>
      </c>
      <c r="K24" s="11" t="s">
        <v>194</v>
      </c>
      <c r="M24" s="11">
        <v>24</v>
      </c>
      <c r="N24" s="11" t="s">
        <v>175</v>
      </c>
      <c r="O24" s="11" t="s">
        <v>182</v>
      </c>
      <c r="P24" s="11">
        <f t="shared" ref="P24:P25" si="2">22.95/1.21</f>
        <v>18.966942148760332</v>
      </c>
      <c r="Q24" s="11">
        <v>0</v>
      </c>
      <c r="R24" s="11" t="s">
        <v>176</v>
      </c>
      <c r="S24" s="11" t="s">
        <v>195</v>
      </c>
      <c r="W24" s="20" t="s">
        <v>854</v>
      </c>
      <c r="AA24" s="8">
        <v>0.2</v>
      </c>
      <c r="AB24" s="11" t="s">
        <v>176</v>
      </c>
      <c r="AG24" s="11" t="s">
        <v>195</v>
      </c>
      <c r="AH24" s="11" t="s">
        <v>177</v>
      </c>
      <c r="BX24" s="11" t="s">
        <v>198</v>
      </c>
      <c r="CD24" s="11" t="s">
        <v>255</v>
      </c>
      <c r="CE24" s="5" t="s">
        <v>286</v>
      </c>
      <c r="CF24" s="5"/>
      <c r="CG24" s="5"/>
      <c r="CH24" s="5"/>
      <c r="CI24" s="5"/>
      <c r="CJ24" s="5"/>
      <c r="CK24" s="5"/>
      <c r="CL24" s="5"/>
      <c r="CM24" s="5"/>
      <c r="CN24" s="5"/>
      <c r="CO24" s="5" t="s">
        <v>287</v>
      </c>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t="s">
        <v>288</v>
      </c>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t="s">
        <v>286</v>
      </c>
      <c r="FU24" s="11" t="s">
        <v>855</v>
      </c>
    </row>
    <row r="25" spans="1:177" s="11" customFormat="1" x14ac:dyDescent="0.25">
      <c r="A25" s="11" t="s">
        <v>173</v>
      </c>
      <c r="B25" s="11" t="s">
        <v>193</v>
      </c>
      <c r="C25" s="11" t="s">
        <v>192</v>
      </c>
      <c r="D25" s="11" t="s">
        <v>856</v>
      </c>
      <c r="E25" s="11" t="s">
        <v>284</v>
      </c>
      <c r="F25" s="22" t="s">
        <v>285</v>
      </c>
      <c r="I25" s="11" t="s">
        <v>851</v>
      </c>
      <c r="J25" s="3">
        <v>4013051033275</v>
      </c>
      <c r="K25" s="11" t="s">
        <v>194</v>
      </c>
      <c r="M25" s="11">
        <v>24</v>
      </c>
      <c r="N25" s="11" t="s">
        <v>175</v>
      </c>
      <c r="O25" s="11" t="s">
        <v>182</v>
      </c>
      <c r="P25" s="11">
        <f t="shared" si="2"/>
        <v>18.966942148760332</v>
      </c>
      <c r="Q25" s="11">
        <v>0</v>
      </c>
      <c r="R25" s="11" t="s">
        <v>176</v>
      </c>
      <c r="S25" s="11" t="s">
        <v>195</v>
      </c>
      <c r="W25" s="20" t="s">
        <v>854</v>
      </c>
      <c r="AA25" s="8">
        <v>0.2</v>
      </c>
      <c r="AB25" s="11" t="s">
        <v>176</v>
      </c>
      <c r="AG25" s="11" t="s">
        <v>195</v>
      </c>
      <c r="AH25" s="11" t="s">
        <v>177</v>
      </c>
      <c r="BX25" s="11" t="s">
        <v>199</v>
      </c>
      <c r="CD25" s="11" t="s">
        <v>255</v>
      </c>
      <c r="CE25" s="5" t="s">
        <v>286</v>
      </c>
      <c r="CF25" s="5"/>
      <c r="CG25" s="5"/>
      <c r="CH25" s="5"/>
      <c r="CI25" s="5"/>
      <c r="CJ25" s="5"/>
      <c r="CK25" s="5"/>
      <c r="CL25" s="5"/>
      <c r="CM25" s="5"/>
      <c r="CN25" s="5"/>
      <c r="CO25" s="5" t="s">
        <v>287</v>
      </c>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t="s">
        <v>288</v>
      </c>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t="s">
        <v>286</v>
      </c>
      <c r="FU25" s="11" t="s">
        <v>855</v>
      </c>
    </row>
    <row r="26" spans="1:177" s="11" customFormat="1" x14ac:dyDescent="0.25">
      <c r="A26" s="11" t="s">
        <v>173</v>
      </c>
      <c r="B26" s="11" t="s">
        <v>193</v>
      </c>
      <c r="C26" s="11" t="s">
        <v>192</v>
      </c>
      <c r="D26" s="11" t="s">
        <v>859</v>
      </c>
      <c r="E26" s="11" t="s">
        <v>289</v>
      </c>
      <c r="F26" s="22" t="s">
        <v>290</v>
      </c>
      <c r="I26" s="11" t="s">
        <v>848</v>
      </c>
      <c r="J26" s="3">
        <v>4013051015424</v>
      </c>
      <c r="K26" s="11" t="s">
        <v>194</v>
      </c>
      <c r="M26" s="11">
        <v>24</v>
      </c>
      <c r="N26" s="11" t="s">
        <v>175</v>
      </c>
      <c r="O26" s="11" t="s">
        <v>182</v>
      </c>
      <c r="P26" s="11">
        <f>15.95/1.21</f>
        <v>13.181818181818182</v>
      </c>
      <c r="Q26" s="11">
        <v>0</v>
      </c>
      <c r="R26" s="11" t="s">
        <v>176</v>
      </c>
      <c r="S26" s="11" t="s">
        <v>195</v>
      </c>
      <c r="W26" s="20" t="s">
        <v>849</v>
      </c>
      <c r="AA26" s="8">
        <v>0.08</v>
      </c>
      <c r="AB26" s="11" t="s">
        <v>176</v>
      </c>
      <c r="AG26" s="11" t="s">
        <v>195</v>
      </c>
      <c r="AH26" s="11" t="s">
        <v>177</v>
      </c>
      <c r="BX26" s="11" t="s">
        <v>199</v>
      </c>
      <c r="CD26" s="11" t="s">
        <v>244</v>
      </c>
      <c r="CE26" s="5" t="s">
        <v>267</v>
      </c>
      <c r="CF26" s="5"/>
      <c r="CG26" s="5"/>
      <c r="CH26" s="5"/>
      <c r="CI26" s="5"/>
      <c r="CJ26" s="5"/>
      <c r="CK26" s="5"/>
      <c r="CL26" s="5"/>
      <c r="CM26" s="5"/>
      <c r="CN26" s="5"/>
      <c r="CO26" s="5" t="s">
        <v>291</v>
      </c>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t="s">
        <v>260</v>
      </c>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t="s">
        <v>267</v>
      </c>
      <c r="FU26" s="11" t="s">
        <v>855</v>
      </c>
    </row>
    <row r="27" spans="1:177" s="11" customFormat="1" x14ac:dyDescent="0.25">
      <c r="A27" s="11" t="s">
        <v>173</v>
      </c>
      <c r="B27" s="11" t="s">
        <v>193</v>
      </c>
      <c r="C27" s="11" t="s">
        <v>192</v>
      </c>
      <c r="D27" s="11" t="s">
        <v>744</v>
      </c>
      <c r="E27" s="11" t="s">
        <v>292</v>
      </c>
      <c r="F27" s="22" t="s">
        <v>293</v>
      </c>
      <c r="J27" s="3">
        <v>4013051007221</v>
      </c>
      <c r="K27" s="11" t="s">
        <v>194</v>
      </c>
      <c r="M27" s="11">
        <v>24</v>
      </c>
      <c r="N27" s="11" t="s">
        <v>175</v>
      </c>
      <c r="O27" s="11" t="s">
        <v>182</v>
      </c>
      <c r="P27" s="11">
        <f>24.95/1.21</f>
        <v>20.619834710743802</v>
      </c>
      <c r="Q27" s="11">
        <v>0</v>
      </c>
      <c r="R27" s="11" t="s">
        <v>176</v>
      </c>
      <c r="S27" s="11" t="s">
        <v>195</v>
      </c>
      <c r="W27" s="20" t="s">
        <v>294</v>
      </c>
      <c r="AA27" s="8">
        <v>0.2</v>
      </c>
      <c r="AB27" s="11" t="s">
        <v>176</v>
      </c>
      <c r="AG27" s="11" t="s">
        <v>195</v>
      </c>
      <c r="AH27" s="11" t="s">
        <v>177</v>
      </c>
      <c r="CD27" s="20" t="s">
        <v>295</v>
      </c>
      <c r="CE27" s="5" t="s">
        <v>278</v>
      </c>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t="s">
        <v>296</v>
      </c>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t="s">
        <v>278</v>
      </c>
      <c r="FU27" s="11" t="s">
        <v>453</v>
      </c>
    </row>
    <row r="28" spans="1:177" s="11" customFormat="1" x14ac:dyDescent="0.25">
      <c r="A28" s="11" t="s">
        <v>173</v>
      </c>
      <c r="B28" s="11" t="s">
        <v>193</v>
      </c>
      <c r="C28" s="11" t="s">
        <v>192</v>
      </c>
      <c r="D28" s="11" t="s">
        <v>297</v>
      </c>
      <c r="E28" s="11" t="s">
        <v>298</v>
      </c>
      <c r="F28" s="22" t="s">
        <v>299</v>
      </c>
      <c r="J28" s="3">
        <v>4013051000017</v>
      </c>
      <c r="K28" s="11" t="s">
        <v>194</v>
      </c>
      <c r="M28" s="11">
        <v>24</v>
      </c>
      <c r="N28" s="11" t="s">
        <v>175</v>
      </c>
      <c r="O28" s="11" t="s">
        <v>182</v>
      </c>
      <c r="P28" s="11">
        <f>11.95/1.21</f>
        <v>9.8760330578512399</v>
      </c>
      <c r="Q28" s="11">
        <v>0</v>
      </c>
      <c r="R28" s="11" t="s">
        <v>176</v>
      </c>
      <c r="S28" s="11" t="s">
        <v>195</v>
      </c>
      <c r="W28" s="20" t="s">
        <v>300</v>
      </c>
      <c r="AA28" s="8">
        <v>0.05</v>
      </c>
      <c r="AB28" s="11" t="s">
        <v>176</v>
      </c>
      <c r="AG28" s="11" t="s">
        <v>195</v>
      </c>
      <c r="AH28" s="11" t="s">
        <v>177</v>
      </c>
      <c r="CD28" s="20" t="s">
        <v>295</v>
      </c>
      <c r="CE28" s="5" t="s">
        <v>301</v>
      </c>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t="s">
        <v>279</v>
      </c>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t="s">
        <v>301</v>
      </c>
      <c r="FU28" s="11" t="s">
        <v>453</v>
      </c>
    </row>
    <row r="29" spans="1:177" s="11" customFormat="1" x14ac:dyDescent="0.25">
      <c r="A29" s="11" t="s">
        <v>173</v>
      </c>
      <c r="B29" s="11" t="s">
        <v>193</v>
      </c>
      <c r="C29" s="11" t="s">
        <v>192</v>
      </c>
      <c r="D29" s="11" t="s">
        <v>305</v>
      </c>
      <c r="E29" s="11" t="s">
        <v>303</v>
      </c>
      <c r="F29" s="22" t="s">
        <v>304</v>
      </c>
      <c r="J29" s="3">
        <v>4013051000024</v>
      </c>
      <c r="K29" s="11" t="s">
        <v>194</v>
      </c>
      <c r="M29" s="11">
        <v>24</v>
      </c>
      <c r="N29" s="11" t="s">
        <v>175</v>
      </c>
      <c r="O29" s="11" t="s">
        <v>182</v>
      </c>
      <c r="P29" s="11">
        <f>12.95/1.21</f>
        <v>10.702479338842975</v>
      </c>
      <c r="Q29" s="11">
        <v>0</v>
      </c>
      <c r="R29" s="11" t="s">
        <v>176</v>
      </c>
      <c r="S29" s="11" t="s">
        <v>195</v>
      </c>
      <c r="W29" s="20" t="s">
        <v>300</v>
      </c>
      <c r="AA29" s="8">
        <v>0.08</v>
      </c>
      <c r="AB29" s="11" t="s">
        <v>176</v>
      </c>
      <c r="AG29" s="11" t="s">
        <v>195</v>
      </c>
      <c r="AH29" s="11" t="s">
        <v>177</v>
      </c>
      <c r="CD29" s="20" t="s">
        <v>295</v>
      </c>
      <c r="CE29" s="5" t="s">
        <v>279</v>
      </c>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t="s">
        <v>260</v>
      </c>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t="s">
        <v>279</v>
      </c>
      <c r="FU29" s="11" t="s">
        <v>453</v>
      </c>
    </row>
    <row r="30" spans="1:177" s="11" customFormat="1" x14ac:dyDescent="0.25">
      <c r="A30" s="11" t="s">
        <v>173</v>
      </c>
      <c r="B30" s="11" t="s">
        <v>193</v>
      </c>
      <c r="C30" s="11" t="s">
        <v>192</v>
      </c>
      <c r="D30" s="11" t="s">
        <v>302</v>
      </c>
      <c r="E30" s="11" t="s">
        <v>306</v>
      </c>
      <c r="F30" s="22" t="s">
        <v>307</v>
      </c>
      <c r="J30" s="3">
        <v>4013051009232</v>
      </c>
      <c r="K30" s="11" t="s">
        <v>194</v>
      </c>
      <c r="M30" s="11">
        <v>24</v>
      </c>
      <c r="N30" s="11" t="s">
        <v>175</v>
      </c>
      <c r="O30" s="11" t="s">
        <v>182</v>
      </c>
      <c r="P30" s="11">
        <f>17.95/1.21</f>
        <v>14.834710743801653</v>
      </c>
      <c r="Q30" s="11">
        <v>0</v>
      </c>
      <c r="R30" s="11" t="s">
        <v>176</v>
      </c>
      <c r="S30" s="11" t="s">
        <v>195</v>
      </c>
      <c r="W30" s="20" t="s">
        <v>308</v>
      </c>
      <c r="AA30" s="8">
        <v>0.04</v>
      </c>
      <c r="AB30" s="11" t="s">
        <v>176</v>
      </c>
      <c r="AG30" s="11" t="s">
        <v>195</v>
      </c>
      <c r="AH30" s="11" t="s">
        <v>177</v>
      </c>
      <c r="CD30" s="11" t="s">
        <v>423</v>
      </c>
      <c r="CE30" s="5" t="s">
        <v>301</v>
      </c>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t="s">
        <v>279</v>
      </c>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t="s">
        <v>301</v>
      </c>
      <c r="FU30" s="11" t="s">
        <v>453</v>
      </c>
    </row>
    <row r="31" spans="1:177" s="11" customFormat="1" x14ac:dyDescent="0.25">
      <c r="A31" s="11" t="s">
        <v>173</v>
      </c>
      <c r="B31" s="11" t="s">
        <v>193</v>
      </c>
      <c r="C31" s="11" t="s">
        <v>192</v>
      </c>
      <c r="D31" s="11" t="s">
        <v>309</v>
      </c>
      <c r="E31" s="11" t="s">
        <v>310</v>
      </c>
      <c r="F31" s="22">
        <v>828</v>
      </c>
      <c r="J31" s="3">
        <v>707398118286</v>
      </c>
      <c r="K31" s="11" t="s">
        <v>224</v>
      </c>
      <c r="M31" s="11">
        <v>24</v>
      </c>
      <c r="N31" s="11" t="s">
        <v>175</v>
      </c>
      <c r="O31" s="11" t="s">
        <v>182</v>
      </c>
      <c r="P31" s="11">
        <f>29.5/1.21</f>
        <v>24.380165289256198</v>
      </c>
      <c r="Q31" s="11">
        <v>0</v>
      </c>
      <c r="R31" s="11" t="s">
        <v>176</v>
      </c>
      <c r="S31" s="11" t="s">
        <v>195</v>
      </c>
      <c r="W31" s="20" t="s">
        <v>314</v>
      </c>
      <c r="AA31" s="8">
        <v>0.13</v>
      </c>
      <c r="AB31" s="11" t="s">
        <v>176</v>
      </c>
      <c r="AG31" s="11" t="s">
        <v>195</v>
      </c>
      <c r="AH31" s="11" t="s">
        <v>177</v>
      </c>
      <c r="CD31" s="20" t="s">
        <v>311</v>
      </c>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FU31" s="11" t="s">
        <v>453</v>
      </c>
    </row>
    <row r="32" spans="1:177" s="11" customFormat="1" x14ac:dyDescent="0.25">
      <c r="A32" s="11" t="s">
        <v>173</v>
      </c>
      <c r="B32" s="11" t="s">
        <v>193</v>
      </c>
      <c r="C32" s="11" t="s">
        <v>192</v>
      </c>
      <c r="D32" s="11" t="s">
        <v>312</v>
      </c>
      <c r="E32" s="11" t="s">
        <v>313</v>
      </c>
      <c r="F32" s="22">
        <v>608</v>
      </c>
      <c r="J32" s="3">
        <v>707398116084</v>
      </c>
      <c r="K32" s="11" t="s">
        <v>224</v>
      </c>
      <c r="M32" s="11">
        <v>24</v>
      </c>
      <c r="N32" s="11" t="s">
        <v>175</v>
      </c>
      <c r="O32" s="11" t="s">
        <v>182</v>
      </c>
      <c r="P32" s="11">
        <f>15.95/1.21</f>
        <v>13.181818181818182</v>
      </c>
      <c r="Q32" s="11">
        <v>0</v>
      </c>
      <c r="R32" s="11" t="s">
        <v>176</v>
      </c>
      <c r="S32" s="11" t="s">
        <v>195</v>
      </c>
      <c r="W32" s="20" t="s">
        <v>315</v>
      </c>
      <c r="AA32" s="8">
        <v>0.03</v>
      </c>
      <c r="AB32" s="11" t="s">
        <v>176</v>
      </c>
      <c r="AG32" s="11" t="s">
        <v>195</v>
      </c>
      <c r="AH32" s="11" t="s">
        <v>177</v>
      </c>
      <c r="CD32" s="20" t="s">
        <v>311</v>
      </c>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FU32" s="11" t="s">
        <v>453</v>
      </c>
    </row>
    <row r="33" spans="1:177" s="11" customFormat="1" x14ac:dyDescent="0.25">
      <c r="A33" s="11" t="s">
        <v>173</v>
      </c>
      <c r="B33" s="11" t="s">
        <v>193</v>
      </c>
      <c r="C33" s="11" t="s">
        <v>192</v>
      </c>
      <c r="D33" s="11" t="s">
        <v>316</v>
      </c>
      <c r="E33" s="11" t="s">
        <v>317</v>
      </c>
      <c r="F33" s="22">
        <v>668</v>
      </c>
      <c r="J33" s="3">
        <v>707398116688</v>
      </c>
      <c r="K33" s="11" t="s">
        <v>224</v>
      </c>
      <c r="M33" s="11">
        <v>24</v>
      </c>
      <c r="N33" s="11" t="s">
        <v>175</v>
      </c>
      <c r="O33" s="11" t="s">
        <v>182</v>
      </c>
      <c r="P33" s="11">
        <f>29.95/1.21</f>
        <v>24.75206611570248</v>
      </c>
      <c r="Q33" s="11">
        <v>0</v>
      </c>
      <c r="R33" s="11" t="s">
        <v>176</v>
      </c>
      <c r="S33" s="11" t="s">
        <v>195</v>
      </c>
      <c r="W33" s="20" t="s">
        <v>318</v>
      </c>
      <c r="AA33" s="8">
        <v>0.2</v>
      </c>
      <c r="AB33" s="11" t="s">
        <v>176</v>
      </c>
      <c r="AG33" s="11" t="s">
        <v>195</v>
      </c>
      <c r="AH33" s="11" t="s">
        <v>177</v>
      </c>
      <c r="BX33" s="11" t="s">
        <v>197</v>
      </c>
      <c r="CD33" s="20" t="s">
        <v>319</v>
      </c>
      <c r="CE33" s="5" t="s">
        <v>243</v>
      </c>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FU33" s="11" t="s">
        <v>453</v>
      </c>
    </row>
    <row r="34" spans="1:177" s="11" customFormat="1" x14ac:dyDescent="0.25">
      <c r="A34" s="11" t="s">
        <v>173</v>
      </c>
      <c r="B34" s="11" t="s">
        <v>193</v>
      </c>
      <c r="C34" s="11" t="s">
        <v>192</v>
      </c>
      <c r="D34" s="11" t="s">
        <v>320</v>
      </c>
      <c r="E34" s="11" t="s">
        <v>321</v>
      </c>
      <c r="F34" s="22">
        <v>658</v>
      </c>
      <c r="J34" s="3">
        <v>707398176583</v>
      </c>
      <c r="K34" s="11" t="s">
        <v>224</v>
      </c>
      <c r="M34" s="11">
        <v>24</v>
      </c>
      <c r="N34" s="11" t="s">
        <v>175</v>
      </c>
      <c r="O34" s="11" t="s">
        <v>182</v>
      </c>
      <c r="P34" s="11">
        <f>24.95/1.21</f>
        <v>20.619834710743802</v>
      </c>
      <c r="Q34" s="11">
        <v>0</v>
      </c>
      <c r="R34" s="11" t="s">
        <v>176</v>
      </c>
      <c r="S34" s="11" t="s">
        <v>195</v>
      </c>
      <c r="W34" s="20" t="s">
        <v>322</v>
      </c>
      <c r="AA34" s="8">
        <v>0.06</v>
      </c>
      <c r="AB34" s="11" t="s">
        <v>176</v>
      </c>
      <c r="AG34" s="11" t="s">
        <v>195</v>
      </c>
      <c r="AH34" s="11" t="s">
        <v>177</v>
      </c>
      <c r="BX34" s="11" t="s">
        <v>197</v>
      </c>
      <c r="CD34" s="20" t="s">
        <v>319</v>
      </c>
      <c r="CE34" s="5" t="s">
        <v>243</v>
      </c>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FU34" s="11" t="s">
        <v>453</v>
      </c>
    </row>
    <row r="35" spans="1:177" s="11" customFormat="1" x14ac:dyDescent="0.25">
      <c r="A35" s="11" t="s">
        <v>173</v>
      </c>
      <c r="B35" s="11" t="s">
        <v>193</v>
      </c>
      <c r="C35" s="11" t="s">
        <v>192</v>
      </c>
      <c r="D35" s="11" t="s">
        <v>325</v>
      </c>
      <c r="E35" s="11" t="s">
        <v>323</v>
      </c>
      <c r="F35" s="22" t="s">
        <v>324</v>
      </c>
      <c r="J35" s="3">
        <v>4013051009249</v>
      </c>
      <c r="K35" s="11" t="s">
        <v>194</v>
      </c>
      <c r="M35" s="11">
        <v>24</v>
      </c>
      <c r="N35" s="11" t="s">
        <v>175</v>
      </c>
      <c r="O35" s="11" t="s">
        <v>182</v>
      </c>
      <c r="P35" s="11">
        <f>15.95/1.21</f>
        <v>13.181818181818182</v>
      </c>
      <c r="Q35" s="11">
        <v>0</v>
      </c>
      <c r="R35" s="11" t="s">
        <v>176</v>
      </c>
      <c r="S35" s="11" t="s">
        <v>195</v>
      </c>
      <c r="W35" s="20" t="s">
        <v>308</v>
      </c>
      <c r="AA35" s="8">
        <v>0.02</v>
      </c>
      <c r="AB35" s="11" t="s">
        <v>176</v>
      </c>
      <c r="AG35" s="11" t="s">
        <v>195</v>
      </c>
      <c r="AH35" s="11" t="s">
        <v>177</v>
      </c>
      <c r="BX35" s="11" t="s">
        <v>238</v>
      </c>
      <c r="CD35" s="11" t="s">
        <v>423</v>
      </c>
      <c r="CE35" s="5" t="s">
        <v>243</v>
      </c>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FU35" s="11" t="s">
        <v>453</v>
      </c>
    </row>
    <row r="36" spans="1:177" s="11" customFormat="1" x14ac:dyDescent="0.25">
      <c r="A36" s="11" t="s">
        <v>173</v>
      </c>
      <c r="B36" s="11" t="s">
        <v>193</v>
      </c>
      <c r="C36" s="11" t="s">
        <v>192</v>
      </c>
      <c r="D36" s="11" t="s">
        <v>326</v>
      </c>
      <c r="E36" s="11" t="s">
        <v>327</v>
      </c>
      <c r="F36" s="22" t="s">
        <v>328</v>
      </c>
      <c r="J36" s="3">
        <v>4013051000000</v>
      </c>
      <c r="K36" s="11" t="s">
        <v>194</v>
      </c>
      <c r="M36" s="11">
        <v>24</v>
      </c>
      <c r="N36" s="11" t="s">
        <v>175</v>
      </c>
      <c r="O36" s="11" t="s">
        <v>182</v>
      </c>
      <c r="P36" s="11">
        <f>9.95/1.21</f>
        <v>8.223140495867769</v>
      </c>
      <c r="Q36" s="11">
        <v>0</v>
      </c>
      <c r="R36" s="11" t="s">
        <v>176</v>
      </c>
      <c r="S36" s="11" t="s">
        <v>195</v>
      </c>
      <c r="W36" s="20" t="s">
        <v>329</v>
      </c>
      <c r="AA36" s="8">
        <v>0.03</v>
      </c>
      <c r="AB36" s="11" t="s">
        <v>176</v>
      </c>
      <c r="AG36" s="11" t="s">
        <v>195</v>
      </c>
      <c r="AH36" s="11" t="s">
        <v>177</v>
      </c>
      <c r="BX36" s="11" t="s">
        <v>243</v>
      </c>
      <c r="CD36" s="20" t="s">
        <v>295</v>
      </c>
      <c r="CE36" s="5" t="s">
        <v>243</v>
      </c>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FU36" s="11" t="s">
        <v>453</v>
      </c>
    </row>
    <row r="37" spans="1:177" s="11" customFormat="1" x14ac:dyDescent="0.25">
      <c r="A37" s="11" t="s">
        <v>173</v>
      </c>
      <c r="B37" s="11" t="s">
        <v>193</v>
      </c>
      <c r="C37" s="11" t="s">
        <v>192</v>
      </c>
      <c r="D37" s="11" t="s">
        <v>330</v>
      </c>
      <c r="E37" s="11" t="s">
        <v>331</v>
      </c>
      <c r="F37" s="25">
        <v>80</v>
      </c>
      <c r="J37" s="3">
        <v>707398160803</v>
      </c>
      <c r="K37" s="11" t="s">
        <v>224</v>
      </c>
      <c r="M37" s="11">
        <v>24</v>
      </c>
      <c r="N37" s="11" t="s">
        <v>175</v>
      </c>
      <c r="O37" s="11" t="s">
        <v>182</v>
      </c>
      <c r="P37" s="11">
        <f>15.95/1.21</f>
        <v>13.181818181818182</v>
      </c>
      <c r="Q37" s="11">
        <v>0</v>
      </c>
      <c r="R37" s="11" t="s">
        <v>176</v>
      </c>
      <c r="S37" s="11" t="s">
        <v>195</v>
      </c>
      <c r="W37" s="20" t="s">
        <v>332</v>
      </c>
      <c r="AA37" s="8">
        <v>0.05</v>
      </c>
      <c r="AB37" s="11" t="s">
        <v>176</v>
      </c>
      <c r="AG37" s="11" t="s">
        <v>195</v>
      </c>
      <c r="AH37" s="11" t="s">
        <v>177</v>
      </c>
      <c r="BX37" s="11" t="s">
        <v>243</v>
      </c>
      <c r="CD37" s="20" t="s">
        <v>333</v>
      </c>
      <c r="CE37" s="5" t="s">
        <v>243</v>
      </c>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FU37" s="11" t="s">
        <v>452</v>
      </c>
    </row>
    <row r="38" spans="1:177" s="11" customFormat="1" x14ac:dyDescent="0.25">
      <c r="A38" s="11" t="s">
        <v>173</v>
      </c>
      <c r="B38" s="11" t="s">
        <v>193</v>
      </c>
      <c r="C38" s="11" t="s">
        <v>192</v>
      </c>
      <c r="D38" s="11" t="s">
        <v>869</v>
      </c>
      <c r="E38" s="11" t="s">
        <v>334</v>
      </c>
      <c r="F38" s="22" t="s">
        <v>335</v>
      </c>
      <c r="I38" s="11" t="s">
        <v>860</v>
      </c>
      <c r="J38" s="3">
        <v>4013051042949</v>
      </c>
      <c r="K38" s="11" t="s">
        <v>194</v>
      </c>
      <c r="M38" s="11">
        <v>24</v>
      </c>
      <c r="N38" s="11" t="s">
        <v>175</v>
      </c>
      <c r="O38" s="11" t="s">
        <v>182</v>
      </c>
      <c r="P38" s="11">
        <f>39.95/1.21</f>
        <v>33.016528925619838</v>
      </c>
      <c r="Q38" s="11">
        <v>0</v>
      </c>
      <c r="R38" s="11" t="s">
        <v>176</v>
      </c>
      <c r="S38" s="11" t="s">
        <v>195</v>
      </c>
      <c r="W38" s="11" t="s">
        <v>868</v>
      </c>
      <c r="AA38" s="8">
        <v>0.03</v>
      </c>
      <c r="AB38" s="11" t="s">
        <v>176</v>
      </c>
      <c r="AG38" s="11" t="s">
        <v>195</v>
      </c>
      <c r="AH38" s="11" t="s">
        <v>177</v>
      </c>
      <c r="BX38" s="11" t="s">
        <v>238</v>
      </c>
      <c r="CD38" s="11" t="s">
        <v>336</v>
      </c>
      <c r="CE38" s="5" t="s">
        <v>337</v>
      </c>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t="s">
        <v>245</v>
      </c>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t="s">
        <v>337</v>
      </c>
      <c r="FU38" s="11" t="s">
        <v>452</v>
      </c>
    </row>
    <row r="39" spans="1:177" s="19" customFormat="1" x14ac:dyDescent="0.25">
      <c r="A39" s="19" t="s">
        <v>173</v>
      </c>
      <c r="B39" s="19" t="s">
        <v>193</v>
      </c>
      <c r="C39" s="19" t="s">
        <v>192</v>
      </c>
      <c r="D39" s="11" t="s">
        <v>869</v>
      </c>
      <c r="E39" s="19" t="s">
        <v>338</v>
      </c>
      <c r="F39" s="27" t="s">
        <v>339</v>
      </c>
      <c r="I39" s="11" t="s">
        <v>861</v>
      </c>
      <c r="J39" s="30">
        <v>4013051043113</v>
      </c>
      <c r="K39" s="19" t="s">
        <v>194</v>
      </c>
      <c r="M39" s="19">
        <v>24</v>
      </c>
      <c r="N39" s="19" t="s">
        <v>175</v>
      </c>
      <c r="O39" s="19" t="s">
        <v>182</v>
      </c>
      <c r="P39" s="19">
        <f>34.95/1.21</f>
        <v>28.884297520661161</v>
      </c>
      <c r="Q39" s="19">
        <v>0</v>
      </c>
      <c r="R39" s="19" t="s">
        <v>176</v>
      </c>
      <c r="S39" s="19" t="s">
        <v>195</v>
      </c>
      <c r="W39" s="11" t="s">
        <v>868</v>
      </c>
      <c r="AA39" s="31">
        <v>0.03</v>
      </c>
      <c r="AB39" s="19" t="s">
        <v>176</v>
      </c>
      <c r="AG39" s="19" t="s">
        <v>195</v>
      </c>
      <c r="AH39" s="19" t="s">
        <v>177</v>
      </c>
      <c r="BX39" s="19" t="s">
        <v>238</v>
      </c>
      <c r="CD39" s="28" t="s">
        <v>336</v>
      </c>
      <c r="CE39" s="29" t="s">
        <v>301</v>
      </c>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t="s">
        <v>342</v>
      </c>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t="s">
        <v>301</v>
      </c>
      <c r="FU39" s="19" t="s">
        <v>452</v>
      </c>
    </row>
    <row r="40" spans="1:177" s="19" customFormat="1" x14ac:dyDescent="0.25">
      <c r="A40" s="19" t="s">
        <v>173</v>
      </c>
      <c r="B40" s="19" t="s">
        <v>193</v>
      </c>
      <c r="C40" s="19" t="s">
        <v>192</v>
      </c>
      <c r="D40" s="19" t="s">
        <v>870</v>
      </c>
      <c r="E40" s="19" t="s">
        <v>340</v>
      </c>
      <c r="F40" s="27" t="s">
        <v>341</v>
      </c>
      <c r="I40" s="11" t="s">
        <v>862</v>
      </c>
      <c r="J40" s="30">
        <v>4013051043328</v>
      </c>
      <c r="K40" s="19" t="s">
        <v>194</v>
      </c>
      <c r="M40" s="19">
        <v>24</v>
      </c>
      <c r="N40" s="19" t="s">
        <v>175</v>
      </c>
      <c r="O40" s="19" t="s">
        <v>182</v>
      </c>
      <c r="P40" s="19">
        <f>34.95/1.21</f>
        <v>28.884297520661161</v>
      </c>
      <c r="Q40" s="19">
        <v>0</v>
      </c>
      <c r="R40" s="19" t="s">
        <v>176</v>
      </c>
      <c r="S40" s="19" t="s">
        <v>195</v>
      </c>
      <c r="W40" s="11" t="s">
        <v>868</v>
      </c>
      <c r="AA40" s="31">
        <v>0.03</v>
      </c>
      <c r="AB40" s="19" t="s">
        <v>176</v>
      </c>
      <c r="AG40" s="19" t="s">
        <v>195</v>
      </c>
      <c r="AH40" s="19" t="s">
        <v>177</v>
      </c>
      <c r="BX40" s="19" t="s">
        <v>198</v>
      </c>
      <c r="CD40" s="19" t="s">
        <v>336</v>
      </c>
      <c r="CE40" s="29" t="s">
        <v>301</v>
      </c>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t="s">
        <v>342</v>
      </c>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t="s">
        <v>301</v>
      </c>
      <c r="FU40" s="19" t="s">
        <v>452</v>
      </c>
    </row>
    <row r="41" spans="1:177" s="11" customFormat="1" x14ac:dyDescent="0.25">
      <c r="A41" s="11" t="s">
        <v>173</v>
      </c>
      <c r="B41" s="11" t="s">
        <v>193</v>
      </c>
      <c r="C41" s="11" t="s">
        <v>192</v>
      </c>
      <c r="D41" s="19" t="s">
        <v>870</v>
      </c>
      <c r="E41" s="11" t="s">
        <v>343</v>
      </c>
      <c r="F41" s="22" t="s">
        <v>344</v>
      </c>
      <c r="I41" s="11" t="s">
        <v>863</v>
      </c>
      <c r="J41" s="3">
        <v>4013051043311</v>
      </c>
      <c r="K41" s="11" t="s">
        <v>194</v>
      </c>
      <c r="M41" s="11">
        <v>24</v>
      </c>
      <c r="N41" s="11" t="s">
        <v>175</v>
      </c>
      <c r="O41" s="11" t="s">
        <v>182</v>
      </c>
      <c r="P41" s="11">
        <f>29.95/1.21</f>
        <v>24.75206611570248</v>
      </c>
      <c r="Q41" s="11">
        <v>0</v>
      </c>
      <c r="R41" s="11" t="s">
        <v>176</v>
      </c>
      <c r="S41" s="11" t="s">
        <v>195</v>
      </c>
      <c r="W41" s="11" t="s">
        <v>868</v>
      </c>
      <c r="AA41" s="8">
        <v>0.02</v>
      </c>
      <c r="AB41" s="11" t="s">
        <v>176</v>
      </c>
      <c r="AG41" s="11" t="s">
        <v>195</v>
      </c>
      <c r="AH41" s="11" t="s">
        <v>177</v>
      </c>
      <c r="BX41" s="11" t="s">
        <v>198</v>
      </c>
      <c r="CD41" s="11" t="s">
        <v>336</v>
      </c>
      <c r="CE41" s="5" t="s">
        <v>345</v>
      </c>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t="s">
        <v>337</v>
      </c>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t="s">
        <v>345</v>
      </c>
      <c r="FU41" s="11" t="s">
        <v>452</v>
      </c>
    </row>
    <row r="42" spans="1:177" s="11" customFormat="1" x14ac:dyDescent="0.25">
      <c r="A42" s="11" t="s">
        <v>173</v>
      </c>
      <c r="B42" s="11" t="s">
        <v>193</v>
      </c>
      <c r="C42" s="11" t="s">
        <v>192</v>
      </c>
      <c r="D42" s="19" t="s">
        <v>870</v>
      </c>
      <c r="E42" s="11" t="s">
        <v>348</v>
      </c>
      <c r="F42" s="22" t="s">
        <v>349</v>
      </c>
      <c r="I42" s="11" t="s">
        <v>864</v>
      </c>
      <c r="J42" s="3">
        <v>4013051042888</v>
      </c>
      <c r="K42" s="11" t="s">
        <v>194</v>
      </c>
      <c r="M42" s="11">
        <v>24</v>
      </c>
      <c r="N42" s="11" t="s">
        <v>175</v>
      </c>
      <c r="O42" s="11" t="s">
        <v>182</v>
      </c>
      <c r="P42" s="11">
        <f>27.95/1.21</f>
        <v>23.099173553719009</v>
      </c>
      <c r="Q42" s="11">
        <v>0</v>
      </c>
      <c r="R42" s="11" t="s">
        <v>176</v>
      </c>
      <c r="S42" s="11" t="s">
        <v>195</v>
      </c>
      <c r="W42" s="11" t="s">
        <v>868</v>
      </c>
      <c r="AA42" s="8">
        <v>0.03</v>
      </c>
      <c r="AB42" s="11" t="s">
        <v>176</v>
      </c>
      <c r="AG42" s="11" t="s">
        <v>195</v>
      </c>
      <c r="AH42" s="11" t="s">
        <v>177</v>
      </c>
      <c r="BX42" s="11" t="s">
        <v>198</v>
      </c>
      <c r="CD42" s="11" t="s">
        <v>336</v>
      </c>
      <c r="CE42" s="5" t="s">
        <v>350</v>
      </c>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t="s">
        <v>351</v>
      </c>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t="s">
        <v>350</v>
      </c>
      <c r="FU42" s="11" t="s">
        <v>452</v>
      </c>
    </row>
    <row r="43" spans="1:177" s="11" customFormat="1" x14ac:dyDescent="0.25">
      <c r="A43" s="11" t="s">
        <v>173</v>
      </c>
      <c r="B43" s="11" t="s">
        <v>193</v>
      </c>
      <c r="C43" s="11" t="s">
        <v>192</v>
      </c>
      <c r="D43" s="11" t="s">
        <v>869</v>
      </c>
      <c r="E43" s="11" t="s">
        <v>346</v>
      </c>
      <c r="F43" s="22" t="s">
        <v>347</v>
      </c>
      <c r="I43" s="11" t="s">
        <v>865</v>
      </c>
      <c r="J43" s="3">
        <v>4013051042871</v>
      </c>
      <c r="K43" s="11" t="s">
        <v>194</v>
      </c>
      <c r="M43" s="11">
        <v>24</v>
      </c>
      <c r="N43" s="11" t="s">
        <v>175</v>
      </c>
      <c r="O43" s="11" t="s">
        <v>182</v>
      </c>
      <c r="P43" s="11">
        <f>27.95/1.21</f>
        <v>23.099173553719009</v>
      </c>
      <c r="Q43" s="11">
        <v>0</v>
      </c>
      <c r="R43" s="11" t="s">
        <v>176</v>
      </c>
      <c r="S43" s="11" t="s">
        <v>195</v>
      </c>
      <c r="W43" s="11" t="s">
        <v>868</v>
      </c>
      <c r="AA43" s="8">
        <v>0.03</v>
      </c>
      <c r="AB43" s="11" t="s">
        <v>176</v>
      </c>
      <c r="AG43" s="11" t="s">
        <v>195</v>
      </c>
      <c r="AH43" s="11" t="s">
        <v>177</v>
      </c>
      <c r="BX43" s="11" t="s">
        <v>238</v>
      </c>
      <c r="CD43" s="11" t="s">
        <v>336</v>
      </c>
      <c r="CE43" s="5" t="s">
        <v>350</v>
      </c>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t="s">
        <v>351</v>
      </c>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t="s">
        <v>350</v>
      </c>
      <c r="FU43" s="11" t="s">
        <v>452</v>
      </c>
    </row>
    <row r="44" spans="1:177" s="11" customFormat="1" x14ac:dyDescent="0.25">
      <c r="A44" s="11" t="s">
        <v>173</v>
      </c>
      <c r="B44" s="11" t="s">
        <v>193</v>
      </c>
      <c r="C44" s="11" t="s">
        <v>192</v>
      </c>
      <c r="D44" s="11" t="s">
        <v>869</v>
      </c>
      <c r="E44" s="11" t="s">
        <v>352</v>
      </c>
      <c r="F44" s="22" t="s">
        <v>353</v>
      </c>
      <c r="I44" s="11" t="s">
        <v>866</v>
      </c>
      <c r="J44" s="3">
        <v>4013051013314</v>
      </c>
      <c r="K44" s="11" t="s">
        <v>194</v>
      </c>
      <c r="M44" s="11">
        <v>24</v>
      </c>
      <c r="N44" s="11" t="s">
        <v>175</v>
      </c>
      <c r="O44" s="11" t="s">
        <v>182</v>
      </c>
      <c r="P44" s="11">
        <f>19.9/1.21</f>
        <v>16.446280991735538</v>
      </c>
      <c r="Q44" s="11">
        <v>0</v>
      </c>
      <c r="R44" s="11" t="s">
        <v>176</v>
      </c>
      <c r="S44" s="11" t="s">
        <v>195</v>
      </c>
      <c r="W44" s="11" t="s">
        <v>868</v>
      </c>
      <c r="AA44" s="8">
        <v>0.03</v>
      </c>
      <c r="AB44" s="11" t="s">
        <v>176</v>
      </c>
      <c r="AG44" s="11" t="s">
        <v>195</v>
      </c>
      <c r="AH44" s="11" t="s">
        <v>177</v>
      </c>
      <c r="BX44" s="11" t="s">
        <v>243</v>
      </c>
      <c r="CD44" s="11" t="s">
        <v>354</v>
      </c>
      <c r="CE44" s="5" t="s">
        <v>355</v>
      </c>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t="s">
        <v>356</v>
      </c>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t="s">
        <v>355</v>
      </c>
      <c r="FU44" s="11" t="s">
        <v>452</v>
      </c>
    </row>
    <row r="45" spans="1:177" s="11" customFormat="1" x14ac:dyDescent="0.25">
      <c r="A45" s="11" t="s">
        <v>173</v>
      </c>
      <c r="B45" s="11" t="s">
        <v>193</v>
      </c>
      <c r="C45" s="11" t="s">
        <v>192</v>
      </c>
      <c r="D45" s="11" t="s">
        <v>357</v>
      </c>
      <c r="E45" s="11" t="s">
        <v>358</v>
      </c>
      <c r="F45" s="22">
        <v>358</v>
      </c>
      <c r="J45" s="3">
        <v>707398143585</v>
      </c>
      <c r="K45" s="11" t="s">
        <v>224</v>
      </c>
      <c r="M45" s="11">
        <v>24</v>
      </c>
      <c r="N45" s="11" t="s">
        <v>175</v>
      </c>
      <c r="O45" s="11" t="s">
        <v>182</v>
      </c>
      <c r="P45" s="11">
        <f>27.95/1.21</f>
        <v>23.099173553719009</v>
      </c>
      <c r="Q45" s="11">
        <v>0</v>
      </c>
      <c r="R45" s="11" t="s">
        <v>176</v>
      </c>
      <c r="S45" s="11" t="s">
        <v>195</v>
      </c>
      <c r="W45" s="20" t="s">
        <v>359</v>
      </c>
      <c r="AA45" s="8">
        <v>0.05</v>
      </c>
      <c r="AB45" s="11" t="s">
        <v>176</v>
      </c>
      <c r="AG45" s="11" t="s">
        <v>195</v>
      </c>
      <c r="AH45" s="11" t="s">
        <v>177</v>
      </c>
      <c r="BX45" s="11" t="s">
        <v>197</v>
      </c>
      <c r="CD45" s="11" t="s">
        <v>360</v>
      </c>
      <c r="CE45" s="5" t="s">
        <v>243</v>
      </c>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t="s">
        <v>351</v>
      </c>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FU45" s="11" t="s">
        <v>452</v>
      </c>
    </row>
    <row r="46" spans="1:177" s="11" customFormat="1" x14ac:dyDescent="0.25">
      <c r="A46" s="11" t="s">
        <v>173</v>
      </c>
      <c r="B46" s="11" t="s">
        <v>193</v>
      </c>
      <c r="C46" s="11" t="s">
        <v>192</v>
      </c>
      <c r="D46" s="11" t="s">
        <v>361</v>
      </c>
      <c r="E46" s="11" t="s">
        <v>362</v>
      </c>
      <c r="F46" s="22">
        <v>350</v>
      </c>
      <c r="J46" s="3">
        <v>7073981435096</v>
      </c>
      <c r="K46" s="11" t="s">
        <v>224</v>
      </c>
      <c r="M46" s="11">
        <v>24</v>
      </c>
      <c r="N46" s="11" t="s">
        <v>175</v>
      </c>
      <c r="O46" s="11" t="s">
        <v>182</v>
      </c>
      <c r="P46" s="11">
        <f>54.95/1.21</f>
        <v>45.413223140495873</v>
      </c>
      <c r="Q46" s="11">
        <v>0</v>
      </c>
      <c r="R46" s="11" t="s">
        <v>176</v>
      </c>
      <c r="S46" s="11" t="s">
        <v>195</v>
      </c>
      <c r="W46" s="11" t="s">
        <v>363</v>
      </c>
      <c r="AA46" s="8">
        <v>0.09</v>
      </c>
      <c r="AB46" s="11" t="s">
        <v>176</v>
      </c>
      <c r="AG46" s="11" t="s">
        <v>195</v>
      </c>
      <c r="AH46" s="11" t="s">
        <v>177</v>
      </c>
      <c r="BX46" s="11" t="s">
        <v>197</v>
      </c>
      <c r="CD46" s="20" t="s">
        <v>745</v>
      </c>
      <c r="CE46" s="5" t="s">
        <v>243</v>
      </c>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t="s">
        <v>301</v>
      </c>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FU46" s="11" t="s">
        <v>452</v>
      </c>
    </row>
    <row r="47" spans="1:177" s="11" customFormat="1" x14ac:dyDescent="0.25">
      <c r="A47" s="11" t="s">
        <v>173</v>
      </c>
      <c r="B47" s="11" t="s">
        <v>193</v>
      </c>
      <c r="C47" s="11" t="s">
        <v>192</v>
      </c>
      <c r="D47" s="11" t="s">
        <v>364</v>
      </c>
      <c r="E47" s="11" t="s">
        <v>365</v>
      </c>
      <c r="F47" s="22">
        <v>110</v>
      </c>
      <c r="J47" s="3">
        <v>7073981411090</v>
      </c>
      <c r="K47" s="11" t="s">
        <v>224</v>
      </c>
      <c r="M47" s="11">
        <v>24</v>
      </c>
      <c r="N47" s="11" t="s">
        <v>175</v>
      </c>
      <c r="O47" s="11" t="s">
        <v>182</v>
      </c>
      <c r="P47" s="11">
        <f t="shared" ref="P47:P48" si="3">54.95/1.21</f>
        <v>45.413223140495873</v>
      </c>
      <c r="Q47" s="11">
        <v>0</v>
      </c>
      <c r="R47" s="11" t="s">
        <v>176</v>
      </c>
      <c r="S47" s="11" t="s">
        <v>195</v>
      </c>
      <c r="W47" s="11" t="s">
        <v>366</v>
      </c>
      <c r="AA47" s="8">
        <v>0.08</v>
      </c>
      <c r="AB47" s="11" t="s">
        <v>176</v>
      </c>
      <c r="AG47" s="11" t="s">
        <v>195</v>
      </c>
      <c r="AH47" s="11" t="s">
        <v>177</v>
      </c>
      <c r="BX47" s="11" t="s">
        <v>197</v>
      </c>
      <c r="CD47" s="20" t="s">
        <v>745</v>
      </c>
      <c r="CE47" s="5" t="s">
        <v>243</v>
      </c>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t="s">
        <v>257</v>
      </c>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FU47" s="11" t="s">
        <v>452</v>
      </c>
    </row>
    <row r="48" spans="1:177" s="11" customFormat="1" x14ac:dyDescent="0.25">
      <c r="A48" s="11" t="s">
        <v>173</v>
      </c>
      <c r="B48" s="11" t="s">
        <v>193</v>
      </c>
      <c r="C48" s="11" t="s">
        <v>192</v>
      </c>
      <c r="D48" s="11" t="s">
        <v>874</v>
      </c>
      <c r="E48" s="11" t="s">
        <v>367</v>
      </c>
      <c r="F48" s="22" t="s">
        <v>368</v>
      </c>
      <c r="I48" s="11" t="s">
        <v>871</v>
      </c>
      <c r="J48" s="3">
        <v>4013051033909</v>
      </c>
      <c r="K48" s="11" t="s">
        <v>194</v>
      </c>
      <c r="M48" s="11">
        <v>24</v>
      </c>
      <c r="N48" s="11" t="s">
        <v>175</v>
      </c>
      <c r="O48" s="11" t="s">
        <v>182</v>
      </c>
      <c r="P48" s="11">
        <f t="shared" si="3"/>
        <v>45.413223140495873</v>
      </c>
      <c r="Q48" s="11">
        <v>0</v>
      </c>
      <c r="R48" s="11" t="s">
        <v>176</v>
      </c>
      <c r="S48" s="11" t="s">
        <v>195</v>
      </c>
      <c r="W48" s="11" t="s">
        <v>873</v>
      </c>
      <c r="AA48" s="8">
        <v>0.05</v>
      </c>
      <c r="AB48" s="11" t="s">
        <v>176</v>
      </c>
      <c r="AG48" s="11" t="s">
        <v>195</v>
      </c>
      <c r="AH48" s="11" t="s">
        <v>177</v>
      </c>
      <c r="BX48" s="11" t="s">
        <v>243</v>
      </c>
      <c r="CD48" s="11" t="s">
        <v>369</v>
      </c>
      <c r="CE48" s="5" t="s">
        <v>370</v>
      </c>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t="s">
        <v>342</v>
      </c>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t="s">
        <v>370</v>
      </c>
      <c r="FU48" s="11" t="s">
        <v>452</v>
      </c>
    </row>
    <row r="49" spans="1:177" s="11" customFormat="1" x14ac:dyDescent="0.25">
      <c r="A49" s="11" t="s">
        <v>173</v>
      </c>
      <c r="B49" s="11" t="s">
        <v>193</v>
      </c>
      <c r="C49" s="11" t="s">
        <v>192</v>
      </c>
      <c r="D49" s="11" t="s">
        <v>874</v>
      </c>
      <c r="E49" s="11" t="s">
        <v>371</v>
      </c>
      <c r="F49" s="22" t="s">
        <v>372</v>
      </c>
      <c r="I49" s="11" t="s">
        <v>872</v>
      </c>
      <c r="J49" s="3">
        <v>4013051033893</v>
      </c>
      <c r="K49" s="11" t="s">
        <v>194</v>
      </c>
      <c r="M49" s="11">
        <v>24</v>
      </c>
      <c r="N49" s="11" t="s">
        <v>175</v>
      </c>
      <c r="O49" s="11" t="s">
        <v>182</v>
      </c>
      <c r="P49" s="11">
        <f>59.95/1.21</f>
        <v>49.545454545454547</v>
      </c>
      <c r="Q49" s="11">
        <v>0</v>
      </c>
      <c r="R49" s="11" t="s">
        <v>176</v>
      </c>
      <c r="S49" s="11" t="s">
        <v>195</v>
      </c>
      <c r="W49" s="11" t="s">
        <v>873</v>
      </c>
      <c r="AA49" s="8">
        <v>0.05</v>
      </c>
      <c r="AB49" s="11" t="s">
        <v>176</v>
      </c>
      <c r="AG49" s="11" t="s">
        <v>195</v>
      </c>
      <c r="AH49" s="11" t="s">
        <v>177</v>
      </c>
      <c r="BX49" s="11" t="s">
        <v>243</v>
      </c>
      <c r="CD49" s="11" t="s">
        <v>369</v>
      </c>
      <c r="CE49" s="5" t="s">
        <v>337</v>
      </c>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t="s">
        <v>373</v>
      </c>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t="s">
        <v>337</v>
      </c>
      <c r="FU49" s="11" t="s">
        <v>452</v>
      </c>
    </row>
    <row r="50" spans="1:177" s="11" customFormat="1" x14ac:dyDescent="0.25">
      <c r="A50" s="11" t="s">
        <v>173</v>
      </c>
      <c r="B50" s="11" t="s">
        <v>193</v>
      </c>
      <c r="C50" s="11" t="s">
        <v>192</v>
      </c>
      <c r="D50" s="11" t="s">
        <v>374</v>
      </c>
      <c r="E50" s="11" t="s">
        <v>375</v>
      </c>
      <c r="F50" s="22" t="s">
        <v>376</v>
      </c>
      <c r="J50" s="3">
        <v>4013051034401</v>
      </c>
      <c r="K50" s="11" t="s">
        <v>194</v>
      </c>
      <c r="M50" s="11">
        <v>24</v>
      </c>
      <c r="N50" s="11" t="s">
        <v>175</v>
      </c>
      <c r="O50" s="11" t="s">
        <v>182</v>
      </c>
      <c r="P50" s="11">
        <f>33.95/1.21</f>
        <v>28.057851239669425</v>
      </c>
      <c r="Q50" s="11">
        <v>0</v>
      </c>
      <c r="R50" s="11" t="s">
        <v>176</v>
      </c>
      <c r="S50" s="11" t="s">
        <v>195</v>
      </c>
      <c r="W50" s="11" t="s">
        <v>377</v>
      </c>
      <c r="AA50" s="8">
        <v>0.03</v>
      </c>
      <c r="AB50" s="11" t="s">
        <v>176</v>
      </c>
      <c r="AG50" s="11" t="s">
        <v>195</v>
      </c>
      <c r="AH50" s="11" t="s">
        <v>177</v>
      </c>
      <c r="BX50" s="11" t="s">
        <v>243</v>
      </c>
      <c r="CD50" s="11" t="s">
        <v>378</v>
      </c>
      <c r="CE50" s="5" t="s">
        <v>379</v>
      </c>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t="s">
        <v>370</v>
      </c>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t="s">
        <v>379</v>
      </c>
      <c r="FU50" s="11" t="s">
        <v>452</v>
      </c>
    </row>
    <row r="51" spans="1:177" s="11" customFormat="1" x14ac:dyDescent="0.25">
      <c r="A51" s="11" t="s">
        <v>173</v>
      </c>
      <c r="B51" s="11" t="s">
        <v>193</v>
      </c>
      <c r="C51" s="11" t="s">
        <v>192</v>
      </c>
      <c r="D51" s="11" t="s">
        <v>382</v>
      </c>
      <c r="E51" s="11" t="s">
        <v>380</v>
      </c>
      <c r="F51" s="22">
        <v>248</v>
      </c>
      <c r="J51" s="3">
        <v>7073981124822</v>
      </c>
      <c r="K51" s="11" t="s">
        <v>224</v>
      </c>
      <c r="M51" s="11">
        <v>24</v>
      </c>
      <c r="N51" s="11" t="s">
        <v>175</v>
      </c>
      <c r="O51" s="11" t="s">
        <v>182</v>
      </c>
      <c r="P51" s="11">
        <f>25.95/1.21</f>
        <v>21.446280991735538</v>
      </c>
      <c r="Q51" s="11">
        <v>0</v>
      </c>
      <c r="R51" s="11" t="s">
        <v>176</v>
      </c>
      <c r="S51" s="11" t="s">
        <v>195</v>
      </c>
      <c r="W51" s="11" t="s">
        <v>381</v>
      </c>
      <c r="AA51" s="8">
        <v>0.06</v>
      </c>
      <c r="AB51" s="11" t="s">
        <v>176</v>
      </c>
      <c r="AG51" s="11" t="s">
        <v>195</v>
      </c>
      <c r="AH51" s="11" t="s">
        <v>177</v>
      </c>
      <c r="BX51" s="11" t="s">
        <v>197</v>
      </c>
      <c r="CD51" s="11" t="s">
        <v>311</v>
      </c>
      <c r="CE51" s="5" t="s">
        <v>383</v>
      </c>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t="s">
        <v>384</v>
      </c>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t="s">
        <v>383</v>
      </c>
      <c r="FU51" s="11" t="s">
        <v>452</v>
      </c>
    </row>
    <row r="52" spans="1:177" s="11" customFormat="1" x14ac:dyDescent="0.25">
      <c r="A52" s="11" t="s">
        <v>173</v>
      </c>
      <c r="B52" s="11" t="s">
        <v>193</v>
      </c>
      <c r="C52" s="11" t="s">
        <v>192</v>
      </c>
      <c r="D52" s="11" t="s">
        <v>385</v>
      </c>
      <c r="E52" s="11" t="s">
        <v>386</v>
      </c>
      <c r="F52" s="22">
        <v>518</v>
      </c>
      <c r="J52" s="3">
        <v>7073981151866</v>
      </c>
      <c r="K52" s="11" t="s">
        <v>224</v>
      </c>
      <c r="M52" s="11">
        <v>24</v>
      </c>
      <c r="N52" s="11" t="s">
        <v>175</v>
      </c>
      <c r="O52" s="11" t="s">
        <v>182</v>
      </c>
      <c r="P52" s="11">
        <f>31.95/1.21</f>
        <v>26.404958677685951</v>
      </c>
      <c r="Q52" s="11">
        <v>0</v>
      </c>
      <c r="R52" s="11" t="s">
        <v>176</v>
      </c>
      <c r="S52" s="11" t="s">
        <v>195</v>
      </c>
      <c r="W52" s="11" t="s">
        <v>387</v>
      </c>
      <c r="AA52" s="8">
        <v>0.06</v>
      </c>
      <c r="AB52" s="11" t="s">
        <v>176</v>
      </c>
      <c r="AG52" s="11" t="s">
        <v>195</v>
      </c>
      <c r="AH52" s="11" t="s">
        <v>177</v>
      </c>
      <c r="BX52" s="11" t="s">
        <v>197</v>
      </c>
      <c r="CD52" s="11" t="s">
        <v>388</v>
      </c>
      <c r="CE52" s="5" t="s">
        <v>393</v>
      </c>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t="s">
        <v>394</v>
      </c>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t="s">
        <v>393</v>
      </c>
      <c r="FU52" s="11" t="s">
        <v>452</v>
      </c>
    </row>
    <row r="53" spans="1:177" s="11" customFormat="1" x14ac:dyDescent="0.25">
      <c r="A53" s="11" t="s">
        <v>173</v>
      </c>
      <c r="B53" s="11" t="s">
        <v>193</v>
      </c>
      <c r="C53" s="11" t="s">
        <v>192</v>
      </c>
      <c r="D53" s="11" t="s">
        <v>389</v>
      </c>
      <c r="E53" s="11" t="s">
        <v>390</v>
      </c>
      <c r="F53" s="22">
        <v>218</v>
      </c>
      <c r="J53" s="3">
        <v>707398112185</v>
      </c>
      <c r="K53" s="11" t="s">
        <v>224</v>
      </c>
      <c r="M53" s="11">
        <v>24</v>
      </c>
      <c r="N53" s="11" t="s">
        <v>175</v>
      </c>
      <c r="O53" s="11" t="s">
        <v>182</v>
      </c>
      <c r="P53" s="11">
        <f>32.5/1.21</f>
        <v>26.859504132231407</v>
      </c>
      <c r="Q53" s="11">
        <v>0</v>
      </c>
      <c r="R53" s="11" t="s">
        <v>176</v>
      </c>
      <c r="S53" s="11" t="s">
        <v>195</v>
      </c>
      <c r="W53" s="11" t="s">
        <v>391</v>
      </c>
      <c r="AA53" s="8">
        <v>7.0000000000000007E-2</v>
      </c>
      <c r="AB53" s="11" t="s">
        <v>176</v>
      </c>
      <c r="AG53" s="11" t="s">
        <v>195</v>
      </c>
      <c r="AH53" s="11" t="s">
        <v>177</v>
      </c>
      <c r="BX53" s="11" t="s">
        <v>197</v>
      </c>
      <c r="CD53" s="11" t="s">
        <v>311</v>
      </c>
      <c r="CE53" s="5" t="s">
        <v>395</v>
      </c>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t="s">
        <v>392</v>
      </c>
      <c r="FU53" s="11" t="s">
        <v>452</v>
      </c>
    </row>
    <row r="54" spans="1:177" s="11" customFormat="1" x14ac:dyDescent="0.25">
      <c r="A54" s="11" t="s">
        <v>173</v>
      </c>
      <c r="B54" s="11" t="s">
        <v>193</v>
      </c>
      <c r="C54" s="11" t="s">
        <v>192</v>
      </c>
      <c r="D54" s="11" t="s">
        <v>396</v>
      </c>
      <c r="E54" s="11" t="s">
        <v>397</v>
      </c>
      <c r="F54" s="22">
        <v>217</v>
      </c>
      <c r="J54" s="3">
        <v>707398122177</v>
      </c>
      <c r="K54" s="11" t="s">
        <v>224</v>
      </c>
      <c r="M54" s="11">
        <v>24</v>
      </c>
      <c r="N54" s="11" t="s">
        <v>175</v>
      </c>
      <c r="O54" s="11" t="s">
        <v>182</v>
      </c>
      <c r="P54" s="11">
        <f>31.95/1.21</f>
        <v>26.404958677685951</v>
      </c>
      <c r="Q54" s="11">
        <v>0</v>
      </c>
      <c r="R54" s="11" t="s">
        <v>176</v>
      </c>
      <c r="S54" s="11" t="s">
        <v>195</v>
      </c>
      <c r="W54" s="11" t="s">
        <v>398</v>
      </c>
      <c r="AA54" s="8">
        <v>0.06</v>
      </c>
      <c r="AB54" s="11" t="s">
        <v>176</v>
      </c>
      <c r="AG54" s="11" t="s">
        <v>195</v>
      </c>
      <c r="AH54" s="11" t="s">
        <v>177</v>
      </c>
      <c r="BX54" s="11" t="s">
        <v>197</v>
      </c>
      <c r="CD54" s="11" t="s">
        <v>399</v>
      </c>
      <c r="CE54" s="5" t="s">
        <v>383</v>
      </c>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t="s">
        <v>400</v>
      </c>
      <c r="FU54" s="11" t="s">
        <v>452</v>
      </c>
    </row>
    <row r="55" spans="1:177" s="11" customFormat="1" x14ac:dyDescent="0.25">
      <c r="A55" s="11" t="s">
        <v>173</v>
      </c>
      <c r="B55" s="11" t="s">
        <v>193</v>
      </c>
      <c r="C55" s="11" t="s">
        <v>192</v>
      </c>
      <c r="D55" s="11" t="s">
        <v>401</v>
      </c>
      <c r="E55" s="11" t="s">
        <v>402</v>
      </c>
      <c r="F55" s="22">
        <v>348</v>
      </c>
      <c r="J55" s="3">
        <v>707398113489</v>
      </c>
      <c r="K55" s="11" t="s">
        <v>224</v>
      </c>
      <c r="M55" s="11">
        <v>24</v>
      </c>
      <c r="N55" s="11" t="s">
        <v>175</v>
      </c>
      <c r="O55" s="11" t="s">
        <v>182</v>
      </c>
      <c r="P55" s="11">
        <f>20.95/1.21</f>
        <v>17.314049586776861</v>
      </c>
      <c r="Q55" s="11">
        <v>0</v>
      </c>
      <c r="R55" s="11" t="s">
        <v>176</v>
      </c>
      <c r="S55" s="11" t="s">
        <v>195</v>
      </c>
      <c r="W55" s="11" t="s">
        <v>403</v>
      </c>
      <c r="AA55" s="8">
        <v>0.04</v>
      </c>
      <c r="AB55" s="11" t="s">
        <v>176</v>
      </c>
      <c r="AG55" s="11" t="s">
        <v>195</v>
      </c>
      <c r="AH55" s="11" t="s">
        <v>177</v>
      </c>
      <c r="BX55" s="11" t="s">
        <v>197</v>
      </c>
      <c r="CD55" s="11" t="s">
        <v>404</v>
      </c>
      <c r="CE55" s="5" t="s">
        <v>301</v>
      </c>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t="s">
        <v>267</v>
      </c>
      <c r="FU55" s="11" t="s">
        <v>452</v>
      </c>
    </row>
    <row r="56" spans="1:177" s="11" customFormat="1" x14ac:dyDescent="0.25">
      <c r="A56" s="11" t="s">
        <v>173</v>
      </c>
      <c r="B56" s="11" t="s">
        <v>193</v>
      </c>
      <c r="C56" s="11" t="s">
        <v>192</v>
      </c>
      <c r="D56" s="11" t="s">
        <v>405</v>
      </c>
      <c r="E56" s="11" t="s">
        <v>406</v>
      </c>
      <c r="F56" s="22">
        <v>108</v>
      </c>
      <c r="J56" s="3">
        <v>707398111089</v>
      </c>
      <c r="K56" s="11" t="s">
        <v>224</v>
      </c>
      <c r="M56" s="11">
        <v>24</v>
      </c>
      <c r="N56" s="11" t="s">
        <v>175</v>
      </c>
      <c r="O56" s="11" t="s">
        <v>182</v>
      </c>
      <c r="P56" s="11">
        <f>20.95/1.21</f>
        <v>17.314049586776861</v>
      </c>
      <c r="Q56" s="11">
        <v>0</v>
      </c>
      <c r="R56" s="11" t="s">
        <v>176</v>
      </c>
      <c r="S56" s="11" t="s">
        <v>195</v>
      </c>
      <c r="W56" s="11" t="s">
        <v>407</v>
      </c>
      <c r="AA56" s="8">
        <v>0.03</v>
      </c>
      <c r="AB56" s="11" t="s">
        <v>176</v>
      </c>
      <c r="AG56" s="11" t="s">
        <v>195</v>
      </c>
      <c r="AH56" s="11" t="s">
        <v>177</v>
      </c>
      <c r="BX56" s="11" t="s">
        <v>197</v>
      </c>
      <c r="CD56" s="11" t="s">
        <v>404</v>
      </c>
      <c r="CE56" s="5" t="s">
        <v>257</v>
      </c>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c r="EO56" s="5"/>
      <c r="EP56" s="5"/>
      <c r="EQ56" s="5"/>
      <c r="ER56" s="5"/>
      <c r="ES56" s="5" t="s">
        <v>408</v>
      </c>
      <c r="FU56" s="11" t="s">
        <v>452</v>
      </c>
    </row>
    <row r="57" spans="1:177" s="11" customFormat="1" x14ac:dyDescent="0.25">
      <c r="A57" s="11" t="s">
        <v>173</v>
      </c>
      <c r="B57" s="11" t="s">
        <v>193</v>
      </c>
      <c r="C57" s="11" t="s">
        <v>192</v>
      </c>
      <c r="D57" s="11" t="s">
        <v>409</v>
      </c>
      <c r="E57" s="11" t="s">
        <v>410</v>
      </c>
      <c r="F57" s="22">
        <v>98</v>
      </c>
      <c r="J57" s="3">
        <v>7073981209826</v>
      </c>
      <c r="K57" s="11" t="s">
        <v>224</v>
      </c>
      <c r="M57" s="11">
        <v>24</v>
      </c>
      <c r="N57" s="11" t="s">
        <v>175</v>
      </c>
      <c r="O57" s="11" t="s">
        <v>182</v>
      </c>
      <c r="P57" s="11">
        <f>20.95/1.21</f>
        <v>17.314049586776861</v>
      </c>
      <c r="Q57" s="11">
        <v>0</v>
      </c>
      <c r="R57" s="11" t="s">
        <v>176</v>
      </c>
      <c r="S57" s="11" t="s">
        <v>195</v>
      </c>
      <c r="W57" s="11" t="s">
        <v>411</v>
      </c>
      <c r="AA57" s="8">
        <v>0.03</v>
      </c>
      <c r="AB57" s="11" t="s">
        <v>176</v>
      </c>
      <c r="AG57" s="11" t="s">
        <v>195</v>
      </c>
      <c r="AH57" s="11" t="s">
        <v>177</v>
      </c>
      <c r="BX57" s="11" t="s">
        <v>197</v>
      </c>
      <c r="CD57" s="11" t="s">
        <v>404</v>
      </c>
      <c r="CE57" s="5" t="s">
        <v>288</v>
      </c>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t="s">
        <v>408</v>
      </c>
      <c r="FU57" s="11" t="s">
        <v>452</v>
      </c>
    </row>
    <row r="58" spans="1:177" s="11" customFormat="1" x14ac:dyDescent="0.25">
      <c r="A58" s="11" t="s">
        <v>173</v>
      </c>
      <c r="B58" s="11" t="s">
        <v>193</v>
      </c>
      <c r="C58" s="11" t="s">
        <v>192</v>
      </c>
      <c r="D58" s="11" t="s">
        <v>412</v>
      </c>
      <c r="E58" s="11" t="s">
        <v>413</v>
      </c>
      <c r="F58" s="22">
        <v>418</v>
      </c>
      <c r="J58" s="3">
        <v>707398114189</v>
      </c>
      <c r="K58" s="11" t="s">
        <v>224</v>
      </c>
      <c r="M58" s="11">
        <v>24</v>
      </c>
      <c r="N58" s="11" t="s">
        <v>175</v>
      </c>
      <c r="O58" s="11" t="s">
        <v>182</v>
      </c>
      <c r="P58" s="11">
        <f>26.95/1.21</f>
        <v>22.272727272727273</v>
      </c>
      <c r="Q58" s="11">
        <v>0</v>
      </c>
      <c r="R58" s="11" t="s">
        <v>176</v>
      </c>
      <c r="S58" s="11" t="s">
        <v>195</v>
      </c>
      <c r="W58" s="11" t="s">
        <v>414</v>
      </c>
      <c r="AA58" s="8">
        <v>0.06</v>
      </c>
      <c r="AB58" s="11" t="s">
        <v>176</v>
      </c>
      <c r="AG58" s="11" t="s">
        <v>195</v>
      </c>
      <c r="AH58" s="11" t="s">
        <v>177</v>
      </c>
      <c r="BX58" s="11" t="s">
        <v>243</v>
      </c>
      <c r="CD58" s="11" t="s">
        <v>415</v>
      </c>
      <c r="CE58" s="5" t="s">
        <v>301</v>
      </c>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t="s">
        <v>279</v>
      </c>
      <c r="FU58" s="11" t="s">
        <v>452</v>
      </c>
    </row>
    <row r="59" spans="1:177" s="11" customFormat="1" x14ac:dyDescent="0.25">
      <c r="A59" s="11" t="s">
        <v>173</v>
      </c>
      <c r="B59" s="11" t="s">
        <v>193</v>
      </c>
      <c r="C59" s="11" t="s">
        <v>192</v>
      </c>
      <c r="D59" s="11" t="s">
        <v>416</v>
      </c>
      <c r="E59" s="11" t="s">
        <v>417</v>
      </c>
      <c r="F59" s="22">
        <v>408</v>
      </c>
      <c r="J59" s="3">
        <v>707398114080</v>
      </c>
      <c r="K59" s="11" t="s">
        <v>224</v>
      </c>
      <c r="M59" s="11">
        <v>24</v>
      </c>
      <c r="N59" s="11" t="s">
        <v>175</v>
      </c>
      <c r="O59" s="11" t="s">
        <v>182</v>
      </c>
      <c r="P59" s="11">
        <f>26.95/1.21</f>
        <v>22.272727272727273</v>
      </c>
      <c r="Q59" s="11">
        <v>0</v>
      </c>
      <c r="R59" s="11" t="s">
        <v>176</v>
      </c>
      <c r="S59" s="11" t="s">
        <v>195</v>
      </c>
      <c r="W59" s="11" t="s">
        <v>418</v>
      </c>
      <c r="AA59" s="8">
        <v>0.04</v>
      </c>
      <c r="AB59" s="11" t="s">
        <v>176</v>
      </c>
      <c r="AG59" s="11" t="s">
        <v>195</v>
      </c>
      <c r="AH59" s="11" t="s">
        <v>177</v>
      </c>
      <c r="BX59" s="11" t="s">
        <v>243</v>
      </c>
      <c r="CD59" s="11" t="s">
        <v>415</v>
      </c>
      <c r="CE59" s="5" t="s">
        <v>419</v>
      </c>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c r="EO59" s="5"/>
      <c r="EP59" s="5"/>
      <c r="EQ59" s="5"/>
      <c r="ER59" s="5"/>
      <c r="ES59" s="5" t="s">
        <v>420</v>
      </c>
      <c r="FU59" s="11" t="s">
        <v>452</v>
      </c>
    </row>
    <row r="60" spans="1:177" s="11" customFormat="1" x14ac:dyDescent="0.25">
      <c r="A60" s="11" t="s">
        <v>173</v>
      </c>
      <c r="B60" s="11" t="s">
        <v>193</v>
      </c>
      <c r="C60" s="11" t="s">
        <v>192</v>
      </c>
      <c r="D60" s="11" t="s">
        <v>869</v>
      </c>
      <c r="E60" s="11" t="s">
        <v>421</v>
      </c>
      <c r="F60" s="22" t="s">
        <v>422</v>
      </c>
      <c r="I60" s="11" t="s">
        <v>867</v>
      </c>
      <c r="J60" s="3">
        <v>4013051013291</v>
      </c>
      <c r="K60" s="11" t="s">
        <v>194</v>
      </c>
      <c r="M60" s="11">
        <v>24</v>
      </c>
      <c r="N60" s="11" t="s">
        <v>175</v>
      </c>
      <c r="O60" s="11" t="s">
        <v>182</v>
      </c>
      <c r="P60" s="11">
        <f>16.95/1.21</f>
        <v>14.008264462809917</v>
      </c>
      <c r="Q60" s="11">
        <v>0</v>
      </c>
      <c r="R60" s="11" t="s">
        <v>176</v>
      </c>
      <c r="S60" s="11" t="s">
        <v>195</v>
      </c>
      <c r="W60" s="11" t="s">
        <v>868</v>
      </c>
      <c r="AA60" s="8">
        <v>0.03</v>
      </c>
      <c r="AB60" s="11" t="s">
        <v>176</v>
      </c>
      <c r="AG60" s="11" t="s">
        <v>195</v>
      </c>
      <c r="AH60" s="11" t="s">
        <v>177</v>
      </c>
      <c r="BX60" s="11" t="s">
        <v>243</v>
      </c>
      <c r="CD60" s="11" t="s">
        <v>423</v>
      </c>
      <c r="CE60" s="5" t="s">
        <v>424</v>
      </c>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t="s">
        <v>351</v>
      </c>
      <c r="DT60" s="5"/>
      <c r="DU60" s="5"/>
      <c r="DV60" s="5"/>
      <c r="DW60" s="5"/>
      <c r="DX60" s="5"/>
      <c r="DY60" s="5"/>
      <c r="DZ60" s="5"/>
      <c r="EA60" s="5"/>
      <c r="EB60" s="5"/>
      <c r="EC60" s="5"/>
      <c r="ED60" s="5"/>
      <c r="EE60" s="5"/>
      <c r="EF60" s="5"/>
      <c r="EG60" s="5"/>
      <c r="EH60" s="5"/>
      <c r="EI60" s="5"/>
      <c r="EJ60" s="5"/>
      <c r="EK60" s="5"/>
      <c r="EL60" s="5"/>
      <c r="EM60" s="5"/>
      <c r="EN60" s="5"/>
      <c r="EO60" s="5"/>
      <c r="EP60" s="5"/>
      <c r="EQ60" s="5"/>
      <c r="ER60" s="5"/>
      <c r="ES60" s="5" t="s">
        <v>424</v>
      </c>
      <c r="FU60" s="11" t="s">
        <v>452</v>
      </c>
    </row>
    <row r="61" spans="1:177" s="11" customFormat="1" x14ac:dyDescent="0.25">
      <c r="A61" s="11" t="s">
        <v>173</v>
      </c>
      <c r="B61" s="11" t="s">
        <v>193</v>
      </c>
      <c r="C61" s="11" t="s">
        <v>192</v>
      </c>
      <c r="D61" s="11" t="s">
        <v>425</v>
      </c>
      <c r="E61" s="11" t="s">
        <v>426</v>
      </c>
      <c r="F61" s="22" t="s">
        <v>427</v>
      </c>
      <c r="J61" s="3">
        <v>1000247493008</v>
      </c>
      <c r="K61" s="11" t="s">
        <v>194</v>
      </c>
      <c r="M61" s="11">
        <v>24</v>
      </c>
      <c r="N61" s="11" t="s">
        <v>175</v>
      </c>
      <c r="O61" s="11" t="s">
        <v>182</v>
      </c>
      <c r="P61" s="11">
        <f>21.95/1.21</f>
        <v>18.140495867768596</v>
      </c>
      <c r="Q61" s="11">
        <v>20</v>
      </c>
      <c r="R61" s="11" t="s">
        <v>195</v>
      </c>
      <c r="S61" s="11" t="s">
        <v>195</v>
      </c>
      <c r="W61" s="11" t="s">
        <v>428</v>
      </c>
      <c r="AA61" s="8">
        <v>0.1</v>
      </c>
      <c r="AB61" s="11" t="s">
        <v>176</v>
      </c>
      <c r="AG61" s="11" t="s">
        <v>195</v>
      </c>
      <c r="AH61" s="11" t="s">
        <v>177</v>
      </c>
      <c r="BX61" s="11" t="s">
        <v>243</v>
      </c>
      <c r="CD61" s="20" t="s">
        <v>295</v>
      </c>
      <c r="CE61" s="5" t="s">
        <v>288</v>
      </c>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t="s">
        <v>429</v>
      </c>
      <c r="DT61" s="5"/>
      <c r="DU61" s="5"/>
      <c r="DV61" s="5"/>
      <c r="DW61" s="5"/>
      <c r="DX61" s="5"/>
      <c r="DY61" s="5"/>
      <c r="DZ61" s="5"/>
      <c r="EA61" s="5"/>
      <c r="EB61" s="5"/>
      <c r="EC61" s="5"/>
      <c r="ED61" s="5"/>
      <c r="EE61" s="5"/>
      <c r="EF61" s="5"/>
      <c r="EG61" s="5"/>
      <c r="EH61" s="5"/>
      <c r="EI61" s="5"/>
      <c r="EJ61" s="5"/>
      <c r="EK61" s="5"/>
      <c r="EL61" s="5"/>
      <c r="EM61" s="5"/>
      <c r="EN61" s="5"/>
      <c r="EO61" s="5"/>
      <c r="EP61" s="5"/>
      <c r="EQ61" s="5"/>
      <c r="ER61" s="5"/>
      <c r="ES61" s="5" t="s">
        <v>288</v>
      </c>
      <c r="FU61" s="11" t="s">
        <v>452</v>
      </c>
    </row>
    <row r="62" spans="1:177" s="11" customFormat="1" x14ac:dyDescent="0.25">
      <c r="A62" s="11" t="s">
        <v>173</v>
      </c>
      <c r="B62" s="11" t="s">
        <v>193</v>
      </c>
      <c r="C62" s="11" t="s">
        <v>192</v>
      </c>
      <c r="D62" s="11" t="s">
        <v>736</v>
      </c>
      <c r="E62" s="11" t="s">
        <v>430</v>
      </c>
      <c r="F62" s="22">
        <v>468</v>
      </c>
      <c r="J62" s="3">
        <v>1000258573003</v>
      </c>
      <c r="K62" s="11" t="s">
        <v>224</v>
      </c>
      <c r="M62" s="11">
        <v>24</v>
      </c>
      <c r="N62" s="11" t="s">
        <v>175</v>
      </c>
      <c r="O62" s="11" t="s">
        <v>182</v>
      </c>
      <c r="P62" s="11">
        <f>102.5/1.21</f>
        <v>84.710743801652896</v>
      </c>
      <c r="Q62" s="11">
        <v>20</v>
      </c>
      <c r="R62" s="11" t="s">
        <v>195</v>
      </c>
      <c r="S62" s="11" t="s">
        <v>195</v>
      </c>
      <c r="W62" s="11" t="s">
        <v>431</v>
      </c>
      <c r="AA62" s="8">
        <v>0.26</v>
      </c>
      <c r="AB62" s="11" t="s">
        <v>176</v>
      </c>
      <c r="AG62" s="11" t="s">
        <v>195</v>
      </c>
      <c r="AH62" s="11" t="s">
        <v>177</v>
      </c>
      <c r="BX62" s="11" t="s">
        <v>197</v>
      </c>
      <c r="CD62" s="11" t="s">
        <v>432</v>
      </c>
      <c r="CE62" s="5" t="s">
        <v>245</v>
      </c>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t="s">
        <v>245</v>
      </c>
      <c r="FU62" s="11" t="s">
        <v>452</v>
      </c>
    </row>
    <row r="63" spans="1:177" s="11" customFormat="1" x14ac:dyDescent="0.25">
      <c r="A63" s="11" t="s">
        <v>173</v>
      </c>
      <c r="B63" s="11" t="s">
        <v>193</v>
      </c>
      <c r="C63" s="11" t="s">
        <v>192</v>
      </c>
      <c r="D63" s="11" t="s">
        <v>433</v>
      </c>
      <c r="E63" s="11" t="s">
        <v>434</v>
      </c>
      <c r="F63" s="22">
        <v>638</v>
      </c>
      <c r="J63" s="3">
        <v>7073981263804</v>
      </c>
      <c r="K63" s="11" t="s">
        <v>224</v>
      </c>
      <c r="M63" s="11">
        <v>24</v>
      </c>
      <c r="N63" s="11" t="s">
        <v>175</v>
      </c>
      <c r="O63" s="11" t="s">
        <v>182</v>
      </c>
      <c r="P63" s="11">
        <f>44.5/1.21</f>
        <v>36.776859504132233</v>
      </c>
      <c r="Q63" s="11">
        <v>0</v>
      </c>
      <c r="R63" s="11" t="s">
        <v>176</v>
      </c>
      <c r="S63" s="11" t="s">
        <v>195</v>
      </c>
      <c r="W63" s="11" t="s">
        <v>435</v>
      </c>
      <c r="AA63" s="8">
        <v>0.2</v>
      </c>
      <c r="AB63" s="11" t="s">
        <v>176</v>
      </c>
      <c r="AG63" s="11" t="s">
        <v>195</v>
      </c>
      <c r="AH63" s="11" t="s">
        <v>177</v>
      </c>
      <c r="BX63" s="11" t="s">
        <v>197</v>
      </c>
      <c r="CD63" s="11" t="s">
        <v>436</v>
      </c>
      <c r="CE63" s="5" t="s">
        <v>245</v>
      </c>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c r="EO63" s="5"/>
      <c r="EP63" s="5"/>
      <c r="EQ63" s="5"/>
      <c r="ER63" s="5"/>
      <c r="ES63" s="5" t="s">
        <v>437</v>
      </c>
      <c r="FU63" s="11" t="s">
        <v>452</v>
      </c>
    </row>
    <row r="64" spans="1:177" s="11" customFormat="1" x14ac:dyDescent="0.25">
      <c r="A64" s="11" t="s">
        <v>173</v>
      </c>
      <c r="B64" s="11" t="s">
        <v>193</v>
      </c>
      <c r="C64" s="11" t="s">
        <v>192</v>
      </c>
      <c r="D64" s="11" t="s">
        <v>438</v>
      </c>
      <c r="E64" s="11" t="s">
        <v>439</v>
      </c>
      <c r="F64" s="22">
        <v>458</v>
      </c>
      <c r="J64" s="3">
        <v>7073981145858</v>
      </c>
      <c r="K64" s="11" t="s">
        <v>224</v>
      </c>
      <c r="M64" s="11">
        <v>24</v>
      </c>
      <c r="N64" s="11" t="s">
        <v>175</v>
      </c>
      <c r="O64" s="11" t="s">
        <v>182</v>
      </c>
      <c r="P64" s="11">
        <f>102.5/1.21</f>
        <v>84.710743801652896</v>
      </c>
      <c r="Q64" s="11">
        <v>20</v>
      </c>
      <c r="R64" s="11" t="s">
        <v>195</v>
      </c>
      <c r="S64" s="11" t="s">
        <v>195</v>
      </c>
      <c r="W64" s="11" t="s">
        <v>440</v>
      </c>
      <c r="AA64" s="8">
        <v>0.27</v>
      </c>
      <c r="AB64" s="11" t="s">
        <v>176</v>
      </c>
      <c r="AG64" s="11" t="s">
        <v>195</v>
      </c>
      <c r="AH64" s="11" t="s">
        <v>177</v>
      </c>
      <c r="BX64" s="11" t="s">
        <v>243</v>
      </c>
      <c r="CD64" s="11" t="s">
        <v>432</v>
      </c>
      <c r="CE64" s="5" t="s">
        <v>245</v>
      </c>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t="s">
        <v>429</v>
      </c>
      <c r="FU64" s="11" t="s">
        <v>452</v>
      </c>
    </row>
    <row r="65" spans="1:177" s="11" customFormat="1" x14ac:dyDescent="0.25">
      <c r="A65" s="11" t="s">
        <v>173</v>
      </c>
      <c r="B65" s="11" t="s">
        <v>193</v>
      </c>
      <c r="C65" s="11" t="s">
        <v>192</v>
      </c>
      <c r="D65" s="11" t="s">
        <v>441</v>
      </c>
      <c r="E65" s="11" t="s">
        <v>442</v>
      </c>
      <c r="F65" s="22">
        <v>428</v>
      </c>
      <c r="J65" s="3">
        <v>1000286196007</v>
      </c>
      <c r="K65" s="11" t="s">
        <v>224</v>
      </c>
      <c r="M65" s="11">
        <v>24</v>
      </c>
      <c r="N65" s="11" t="s">
        <v>175</v>
      </c>
      <c r="O65" s="11" t="s">
        <v>182</v>
      </c>
      <c r="P65" s="11">
        <f>36.95/1.21</f>
        <v>30.537190082644631</v>
      </c>
      <c r="Q65" s="11">
        <v>20</v>
      </c>
      <c r="R65" s="11" t="s">
        <v>195</v>
      </c>
      <c r="S65" s="11" t="s">
        <v>195</v>
      </c>
      <c r="W65" s="11" t="s">
        <v>443</v>
      </c>
      <c r="AA65" s="8">
        <v>7.0000000000000007E-2</v>
      </c>
      <c r="AB65" s="11" t="s">
        <v>176</v>
      </c>
      <c r="AG65" s="11" t="s">
        <v>195</v>
      </c>
      <c r="AH65" s="11" t="s">
        <v>177</v>
      </c>
      <c r="BX65" s="11" t="s">
        <v>243</v>
      </c>
      <c r="CD65" s="11" t="s">
        <v>432</v>
      </c>
      <c r="CE65" s="5" t="s">
        <v>419</v>
      </c>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c r="EO65" s="5"/>
      <c r="EP65" s="5"/>
      <c r="EQ65" s="5"/>
      <c r="ER65" s="5"/>
      <c r="ES65" s="5" t="s">
        <v>420</v>
      </c>
      <c r="FU65" s="11" t="s">
        <v>452</v>
      </c>
    </row>
    <row r="66" spans="1:177" s="11" customFormat="1" x14ac:dyDescent="0.25">
      <c r="A66" s="11" t="s">
        <v>173</v>
      </c>
      <c r="B66" s="11" t="s">
        <v>193</v>
      </c>
      <c r="C66" s="11" t="s">
        <v>192</v>
      </c>
      <c r="D66" s="11" t="s">
        <v>444</v>
      </c>
      <c r="E66" s="11" t="s">
        <v>445</v>
      </c>
      <c r="F66" s="22" t="s">
        <v>446</v>
      </c>
      <c r="J66" s="3">
        <v>4013051007689</v>
      </c>
      <c r="K66" s="11" t="s">
        <v>194</v>
      </c>
      <c r="M66" s="11">
        <v>24</v>
      </c>
      <c r="N66" s="11" t="s">
        <v>175</v>
      </c>
      <c r="O66" s="11" t="s">
        <v>182</v>
      </c>
      <c r="P66" s="11">
        <f t="shared" ref="P66:P67" si="4">15.95/1.21</f>
        <v>13.181818181818182</v>
      </c>
      <c r="Q66" s="11">
        <v>20</v>
      </c>
      <c r="R66" s="11" t="s">
        <v>195</v>
      </c>
      <c r="S66" s="11" t="s">
        <v>195</v>
      </c>
      <c r="W66" s="11" t="s">
        <v>447</v>
      </c>
      <c r="AA66" s="8">
        <v>0.05</v>
      </c>
      <c r="AB66" s="11" t="s">
        <v>176</v>
      </c>
      <c r="AG66" s="11" t="s">
        <v>195</v>
      </c>
      <c r="AH66" s="11" t="s">
        <v>177</v>
      </c>
      <c r="BX66" s="11" t="s">
        <v>238</v>
      </c>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c r="EO66" s="5"/>
      <c r="EP66" s="5"/>
      <c r="EQ66" s="5"/>
      <c r="ER66" s="5"/>
      <c r="ES66" s="5"/>
      <c r="FU66" s="11" t="s">
        <v>452</v>
      </c>
    </row>
    <row r="67" spans="1:177" s="11" customFormat="1" x14ac:dyDescent="0.25">
      <c r="A67" s="11" t="s">
        <v>173</v>
      </c>
      <c r="B67" s="11" t="s">
        <v>193</v>
      </c>
      <c r="C67" s="11" t="s">
        <v>192</v>
      </c>
      <c r="D67" s="11" t="s">
        <v>448</v>
      </c>
      <c r="E67" s="11" t="s">
        <v>449</v>
      </c>
      <c r="F67" s="22" t="s">
        <v>450</v>
      </c>
      <c r="J67" s="3">
        <v>4013051007702</v>
      </c>
      <c r="K67" s="11" t="s">
        <v>194</v>
      </c>
      <c r="M67" s="11">
        <v>24</v>
      </c>
      <c r="N67" s="11" t="s">
        <v>175</v>
      </c>
      <c r="O67" s="11" t="s">
        <v>182</v>
      </c>
      <c r="P67" s="11">
        <f t="shared" si="4"/>
        <v>13.181818181818182</v>
      </c>
      <c r="Q67" s="11">
        <v>20</v>
      </c>
      <c r="R67" s="11" t="s">
        <v>195</v>
      </c>
      <c r="S67" s="11" t="s">
        <v>195</v>
      </c>
      <c r="W67" s="11" t="s">
        <v>451</v>
      </c>
      <c r="AA67" s="8">
        <v>0.04</v>
      </c>
      <c r="AB67" s="11" t="s">
        <v>176</v>
      </c>
      <c r="AG67" s="11" t="s">
        <v>195</v>
      </c>
      <c r="AH67" s="11" t="s">
        <v>177</v>
      </c>
      <c r="BX67" s="11" t="s">
        <v>238</v>
      </c>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FU67" s="11" t="s">
        <v>452</v>
      </c>
    </row>
    <row r="68" spans="1:177" s="11" customFormat="1" x14ac:dyDescent="0.25">
      <c r="A68" s="11" t="s">
        <v>173</v>
      </c>
      <c r="B68" s="11" t="s">
        <v>193</v>
      </c>
      <c r="C68" s="11" t="s">
        <v>192</v>
      </c>
      <c r="D68" s="11" t="s">
        <v>726</v>
      </c>
      <c r="E68" s="11" t="s">
        <v>454</v>
      </c>
      <c r="F68" s="22">
        <v>717</v>
      </c>
      <c r="J68" s="3">
        <v>7073981471704</v>
      </c>
      <c r="K68" s="11" t="s">
        <v>224</v>
      </c>
      <c r="M68" s="11">
        <v>24</v>
      </c>
      <c r="N68" s="11" t="s">
        <v>175</v>
      </c>
      <c r="O68" s="11" t="s">
        <v>182</v>
      </c>
      <c r="P68" s="11">
        <f>44.95/1.21</f>
        <v>37.148760330578519</v>
      </c>
      <c r="Q68" s="11">
        <v>0</v>
      </c>
      <c r="R68" s="11" t="s">
        <v>176</v>
      </c>
      <c r="S68" s="11" t="s">
        <v>195</v>
      </c>
      <c r="W68" s="11" t="s">
        <v>455</v>
      </c>
      <c r="AA68" s="8">
        <v>0.75</v>
      </c>
      <c r="AB68" s="11" t="s">
        <v>176</v>
      </c>
      <c r="AG68" s="11" t="s">
        <v>195</v>
      </c>
      <c r="AH68" s="11" t="s">
        <v>177</v>
      </c>
      <c r="BX68" s="11" t="s">
        <v>198</v>
      </c>
      <c r="CD68" s="11" t="s">
        <v>456</v>
      </c>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FU68" s="11" t="s">
        <v>204</v>
      </c>
    </row>
    <row r="69" spans="1:177" s="11" customFormat="1" x14ac:dyDescent="0.25">
      <c r="A69" s="11" t="s">
        <v>173</v>
      </c>
      <c r="B69" s="11" t="s">
        <v>193</v>
      </c>
      <c r="C69" s="11" t="s">
        <v>192</v>
      </c>
      <c r="D69" s="11" t="s">
        <v>735</v>
      </c>
      <c r="E69" s="11" t="s">
        <v>457</v>
      </c>
      <c r="F69" s="22" t="s">
        <v>458</v>
      </c>
      <c r="J69" s="3">
        <v>4013051045414</v>
      </c>
      <c r="K69" s="11" t="s">
        <v>194</v>
      </c>
      <c r="M69" s="11">
        <v>24</v>
      </c>
      <c r="N69" s="11" t="s">
        <v>175</v>
      </c>
      <c r="O69" s="11" t="s">
        <v>182</v>
      </c>
      <c r="P69" s="11">
        <f>74.95/1.21</f>
        <v>61.942148760330582</v>
      </c>
      <c r="Q69" s="11">
        <v>0</v>
      </c>
      <c r="R69" s="11" t="s">
        <v>176</v>
      </c>
      <c r="S69" s="11" t="s">
        <v>195</v>
      </c>
      <c r="W69" s="11" t="s">
        <v>209</v>
      </c>
      <c r="AA69" s="8">
        <v>0.79</v>
      </c>
      <c r="AB69" s="11" t="s">
        <v>176</v>
      </c>
      <c r="AG69" s="11" t="s">
        <v>195</v>
      </c>
      <c r="AH69" s="11" t="s">
        <v>177</v>
      </c>
      <c r="BX69" s="11" t="s">
        <v>199</v>
      </c>
      <c r="CD69" s="11" t="s">
        <v>211</v>
      </c>
      <c r="CE69" s="5" t="s">
        <v>459</v>
      </c>
      <c r="CF69" s="5"/>
      <c r="CG69" s="5"/>
      <c r="CH69" s="5"/>
      <c r="CI69" s="5"/>
      <c r="CJ69" s="5"/>
      <c r="CK69" s="5"/>
      <c r="CL69" s="5"/>
      <c r="CM69" s="5"/>
      <c r="CN69" s="5"/>
      <c r="CO69" s="5" t="s">
        <v>460</v>
      </c>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t="s">
        <v>461</v>
      </c>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t="s">
        <v>459</v>
      </c>
      <c r="FU69" s="11" t="s">
        <v>204</v>
      </c>
    </row>
    <row r="70" spans="1:177" s="11" customFormat="1" x14ac:dyDescent="0.25">
      <c r="A70" s="11" t="s">
        <v>173</v>
      </c>
      <c r="B70" s="11" t="s">
        <v>193</v>
      </c>
      <c r="C70" s="11" t="s">
        <v>192</v>
      </c>
      <c r="D70" s="11" t="s">
        <v>733</v>
      </c>
      <c r="E70" s="11" t="s">
        <v>462</v>
      </c>
      <c r="F70" s="22" t="s">
        <v>463</v>
      </c>
      <c r="J70" s="3">
        <v>4013051045445</v>
      </c>
      <c r="K70" s="11" t="s">
        <v>194</v>
      </c>
      <c r="M70" s="11">
        <v>24</v>
      </c>
      <c r="N70" s="11" t="s">
        <v>175</v>
      </c>
      <c r="O70" s="11" t="s">
        <v>182</v>
      </c>
      <c r="P70" s="11">
        <f>94.95/1.21</f>
        <v>78.471074380165291</v>
      </c>
      <c r="Q70" s="11">
        <v>0</v>
      </c>
      <c r="R70" s="11" t="s">
        <v>176</v>
      </c>
      <c r="S70" s="11" t="s">
        <v>195</v>
      </c>
      <c r="W70" s="11" t="s">
        <v>464</v>
      </c>
      <c r="AA70" s="8">
        <v>1.1499999999999999</v>
      </c>
      <c r="AB70" s="11" t="s">
        <v>176</v>
      </c>
      <c r="AG70" s="11" t="s">
        <v>195</v>
      </c>
      <c r="AH70" s="11" t="s">
        <v>177</v>
      </c>
      <c r="BX70" s="11" t="s">
        <v>238</v>
      </c>
      <c r="CD70" s="11" t="s">
        <v>211</v>
      </c>
      <c r="CE70" s="5" t="s">
        <v>465</v>
      </c>
      <c r="CF70" s="5"/>
      <c r="CG70" s="5"/>
      <c r="CH70" s="5"/>
      <c r="CI70" s="5"/>
      <c r="CJ70" s="5"/>
      <c r="CK70" s="5"/>
      <c r="CL70" s="5"/>
      <c r="CM70" s="5"/>
      <c r="CN70" s="5"/>
      <c r="CO70" s="5" t="s">
        <v>466</v>
      </c>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t="s">
        <v>467</v>
      </c>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t="s">
        <v>465</v>
      </c>
      <c r="FU70" s="11" t="s">
        <v>204</v>
      </c>
    </row>
    <row r="71" spans="1:177" s="11" customFormat="1" x14ac:dyDescent="0.25">
      <c r="A71" s="11" t="s">
        <v>173</v>
      </c>
      <c r="B71" s="11" t="s">
        <v>193</v>
      </c>
      <c r="C71" s="11" t="s">
        <v>192</v>
      </c>
      <c r="D71" s="11" t="s">
        <v>737</v>
      </c>
      <c r="E71" s="11" t="s">
        <v>468</v>
      </c>
      <c r="F71" s="22" t="s">
        <v>469</v>
      </c>
      <c r="J71" s="3">
        <v>4013051044592</v>
      </c>
      <c r="K71" s="11" t="s">
        <v>194</v>
      </c>
      <c r="M71" s="11">
        <v>24</v>
      </c>
      <c r="N71" s="11" t="s">
        <v>175</v>
      </c>
      <c r="O71" s="11" t="s">
        <v>182</v>
      </c>
      <c r="P71" s="11">
        <f>149.95/1.21</f>
        <v>123.92561983471074</v>
      </c>
      <c r="Q71" s="11">
        <v>0</v>
      </c>
      <c r="R71" s="11" t="s">
        <v>176</v>
      </c>
      <c r="S71" s="11" t="s">
        <v>195</v>
      </c>
      <c r="W71" s="11" t="s">
        <v>470</v>
      </c>
      <c r="AA71" s="8">
        <v>1.28</v>
      </c>
      <c r="AB71" s="11" t="s">
        <v>176</v>
      </c>
      <c r="AG71" s="11" t="s">
        <v>195</v>
      </c>
      <c r="AH71" s="11" t="s">
        <v>177</v>
      </c>
      <c r="BX71" s="11" t="s">
        <v>238</v>
      </c>
      <c r="CD71" s="11" t="s">
        <v>211</v>
      </c>
      <c r="CE71" s="5" t="s">
        <v>260</v>
      </c>
      <c r="CF71" s="5"/>
      <c r="CG71" s="5"/>
      <c r="CH71" s="5"/>
      <c r="CI71" s="5"/>
      <c r="CJ71" s="5"/>
      <c r="CK71" s="5"/>
      <c r="CL71" s="5"/>
      <c r="CM71" s="5"/>
      <c r="CN71" s="5"/>
      <c r="CO71" s="5" t="s">
        <v>471</v>
      </c>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t="s">
        <v>472</v>
      </c>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t="s">
        <v>260</v>
      </c>
      <c r="FU71" s="11" t="s">
        <v>204</v>
      </c>
    </row>
    <row r="72" spans="1:177" s="11" customFormat="1" x14ac:dyDescent="0.25">
      <c r="A72" s="11" t="s">
        <v>173</v>
      </c>
      <c r="B72" s="11" t="s">
        <v>193</v>
      </c>
      <c r="C72" s="11" t="s">
        <v>192</v>
      </c>
      <c r="D72" s="11" t="s">
        <v>734</v>
      </c>
      <c r="E72" s="11" t="s">
        <v>473</v>
      </c>
      <c r="F72" s="22" t="s">
        <v>474</v>
      </c>
      <c r="J72" s="3">
        <v>4013051045476</v>
      </c>
      <c r="K72" s="11" t="s">
        <v>194</v>
      </c>
      <c r="M72" s="11">
        <v>24</v>
      </c>
      <c r="N72" s="11" t="s">
        <v>175</v>
      </c>
      <c r="O72" s="11" t="s">
        <v>182</v>
      </c>
      <c r="P72" s="11">
        <f>104.95/1.21</f>
        <v>86.735537190082653</v>
      </c>
      <c r="Q72" s="11">
        <v>0</v>
      </c>
      <c r="R72" s="11" t="s">
        <v>176</v>
      </c>
      <c r="S72" s="11" t="s">
        <v>195</v>
      </c>
      <c r="W72" s="11" t="s">
        <v>477</v>
      </c>
      <c r="AA72" s="8">
        <v>1.32</v>
      </c>
      <c r="AB72" s="11" t="s">
        <v>176</v>
      </c>
      <c r="AG72" s="11" t="s">
        <v>195</v>
      </c>
      <c r="AH72" s="11" t="s">
        <v>177</v>
      </c>
      <c r="BX72" s="11" t="s">
        <v>238</v>
      </c>
      <c r="CD72" s="11" t="s">
        <v>211</v>
      </c>
      <c r="CE72" s="5" t="s">
        <v>296</v>
      </c>
      <c r="CF72" s="5"/>
      <c r="CG72" s="5"/>
      <c r="CH72" s="5"/>
      <c r="CI72" s="5"/>
      <c r="CJ72" s="5"/>
      <c r="CK72" s="5"/>
      <c r="CL72" s="5"/>
      <c r="CM72" s="5"/>
      <c r="CN72" s="5"/>
      <c r="CO72" s="5" t="s">
        <v>478</v>
      </c>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t="s">
        <v>467</v>
      </c>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t="s">
        <v>296</v>
      </c>
      <c r="FU72" s="11" t="s">
        <v>204</v>
      </c>
    </row>
    <row r="73" spans="1:177" s="11" customFormat="1" x14ac:dyDescent="0.25">
      <c r="A73" s="11" t="s">
        <v>173</v>
      </c>
      <c r="B73" s="11" t="s">
        <v>193</v>
      </c>
      <c r="C73" s="11" t="s">
        <v>192</v>
      </c>
      <c r="D73" s="11" t="s">
        <v>738</v>
      </c>
      <c r="E73" s="11" t="s">
        <v>475</v>
      </c>
      <c r="F73" s="22" t="s">
        <v>476</v>
      </c>
      <c r="J73" s="3">
        <v>4013051045469</v>
      </c>
      <c r="K73" s="11" t="s">
        <v>194</v>
      </c>
      <c r="M73" s="11">
        <v>24</v>
      </c>
      <c r="N73" s="11" t="s">
        <v>175</v>
      </c>
      <c r="O73" s="11" t="s">
        <v>182</v>
      </c>
      <c r="P73" s="11">
        <f>104.95/1.21</f>
        <v>86.735537190082653</v>
      </c>
      <c r="Q73" s="11">
        <v>0</v>
      </c>
      <c r="R73" s="11" t="s">
        <v>176</v>
      </c>
      <c r="S73" s="11" t="s">
        <v>195</v>
      </c>
      <c r="W73" s="11" t="s">
        <v>477</v>
      </c>
      <c r="AA73" s="8">
        <v>1.32</v>
      </c>
      <c r="AB73" s="11" t="s">
        <v>176</v>
      </c>
      <c r="AG73" s="11" t="s">
        <v>195</v>
      </c>
      <c r="AH73" s="11" t="s">
        <v>177</v>
      </c>
      <c r="BX73" s="11" t="s">
        <v>210</v>
      </c>
      <c r="CD73" s="11" t="s">
        <v>211</v>
      </c>
      <c r="CE73" s="5" t="s">
        <v>296</v>
      </c>
      <c r="CF73" s="5"/>
      <c r="CG73" s="5"/>
      <c r="CH73" s="5"/>
      <c r="CI73" s="5"/>
      <c r="CJ73" s="5"/>
      <c r="CK73" s="5"/>
      <c r="CL73" s="5"/>
      <c r="CM73" s="5"/>
      <c r="CN73" s="5"/>
      <c r="CO73" s="5" t="s">
        <v>478</v>
      </c>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t="s">
        <v>467</v>
      </c>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t="s">
        <v>296</v>
      </c>
      <c r="FU73" s="11" t="s">
        <v>204</v>
      </c>
    </row>
    <row r="74" spans="1:177" s="11" customFormat="1" x14ac:dyDescent="0.25">
      <c r="A74" s="11" t="s">
        <v>173</v>
      </c>
      <c r="B74" s="11" t="s">
        <v>193</v>
      </c>
      <c r="C74" s="11" t="s">
        <v>192</v>
      </c>
      <c r="D74" s="11" t="s">
        <v>842</v>
      </c>
      <c r="E74" s="11" t="s">
        <v>479</v>
      </c>
      <c r="F74" s="22" t="s">
        <v>480</v>
      </c>
      <c r="I74" s="11" t="s">
        <v>782</v>
      </c>
      <c r="J74" s="3">
        <v>4013051021418</v>
      </c>
      <c r="K74" s="11" t="s">
        <v>194</v>
      </c>
      <c r="M74" s="11">
        <v>24</v>
      </c>
      <c r="N74" s="11" t="s">
        <v>175</v>
      </c>
      <c r="O74" s="11" t="s">
        <v>182</v>
      </c>
      <c r="P74" s="11">
        <f>21.95/1.21</f>
        <v>18.140495867768596</v>
      </c>
      <c r="Q74" s="11">
        <v>0</v>
      </c>
      <c r="R74" s="11" t="s">
        <v>176</v>
      </c>
      <c r="S74" s="11" t="s">
        <v>195</v>
      </c>
      <c r="W74" s="11" t="s">
        <v>785</v>
      </c>
      <c r="AA74" s="8">
        <v>7.0000000000000007E-2</v>
      </c>
      <c r="AB74" s="11" t="s">
        <v>176</v>
      </c>
      <c r="AG74" s="11" t="s">
        <v>195</v>
      </c>
      <c r="AH74" s="11" t="s">
        <v>177</v>
      </c>
      <c r="BX74" s="11" t="s">
        <v>196</v>
      </c>
      <c r="CD74" s="7" t="s">
        <v>200</v>
      </c>
      <c r="CE74" s="5" t="s">
        <v>482</v>
      </c>
      <c r="CF74" s="5"/>
      <c r="CG74" s="5"/>
      <c r="CH74" s="5"/>
      <c r="CI74" s="5"/>
      <c r="CJ74" s="5"/>
      <c r="CK74" s="5"/>
      <c r="CL74" s="5"/>
      <c r="CM74" s="5"/>
      <c r="CN74" s="5"/>
      <c r="CO74" s="5" t="s">
        <v>483</v>
      </c>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t="s">
        <v>484</v>
      </c>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t="s">
        <v>482</v>
      </c>
      <c r="FU74" s="11" t="s">
        <v>204</v>
      </c>
    </row>
    <row r="75" spans="1:177" s="11" customFormat="1" x14ac:dyDescent="0.25">
      <c r="A75" s="11" t="s">
        <v>173</v>
      </c>
      <c r="B75" s="11" t="s">
        <v>193</v>
      </c>
      <c r="C75" s="11" t="s">
        <v>192</v>
      </c>
      <c r="D75" s="11" t="s">
        <v>842</v>
      </c>
      <c r="E75" s="11" t="s">
        <v>485</v>
      </c>
      <c r="F75" s="22" t="s">
        <v>486</v>
      </c>
      <c r="I75" s="11" t="s">
        <v>783</v>
      </c>
      <c r="J75" s="3">
        <v>4013051021425</v>
      </c>
      <c r="K75" s="11" t="s">
        <v>194</v>
      </c>
      <c r="M75" s="11">
        <v>24</v>
      </c>
      <c r="N75" s="11" t="s">
        <v>175</v>
      </c>
      <c r="O75" s="11" t="s">
        <v>182</v>
      </c>
      <c r="P75" s="11">
        <f>23.95/1.21</f>
        <v>19.793388429752067</v>
      </c>
      <c r="Q75" s="11">
        <v>0</v>
      </c>
      <c r="R75" s="11" t="s">
        <v>176</v>
      </c>
      <c r="S75" s="11" t="s">
        <v>195</v>
      </c>
      <c r="W75" s="11" t="s">
        <v>785</v>
      </c>
      <c r="AA75" s="8">
        <v>0.11</v>
      </c>
      <c r="AB75" s="11" t="s">
        <v>176</v>
      </c>
      <c r="AG75" s="11" t="s">
        <v>195</v>
      </c>
      <c r="AH75" s="11" t="s">
        <v>177</v>
      </c>
      <c r="BX75" s="11" t="s">
        <v>196</v>
      </c>
      <c r="CD75" s="7" t="s">
        <v>200</v>
      </c>
      <c r="CE75" s="5" t="s">
        <v>202</v>
      </c>
      <c r="CF75" s="5"/>
      <c r="CG75" s="5"/>
      <c r="CH75" s="5"/>
      <c r="CI75" s="5"/>
      <c r="CJ75" s="5"/>
      <c r="CK75" s="5"/>
      <c r="CL75" s="5"/>
      <c r="CM75" s="5"/>
      <c r="CN75" s="5"/>
      <c r="CO75" s="5" t="s">
        <v>205</v>
      </c>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t="s">
        <v>203</v>
      </c>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t="s">
        <v>202</v>
      </c>
      <c r="FU75" s="11" t="s">
        <v>204</v>
      </c>
    </row>
    <row r="76" spans="1:177" s="11" customFormat="1" x14ac:dyDescent="0.25">
      <c r="A76" s="11" t="s">
        <v>173</v>
      </c>
      <c r="B76" s="11" t="s">
        <v>193</v>
      </c>
      <c r="C76" s="11" t="s">
        <v>192</v>
      </c>
      <c r="D76" s="11" t="s">
        <v>844</v>
      </c>
      <c r="E76" s="11" t="s">
        <v>487</v>
      </c>
      <c r="F76" s="22" t="s">
        <v>488</v>
      </c>
      <c r="I76" s="11" t="s">
        <v>843</v>
      </c>
      <c r="J76" s="3">
        <v>4013051023870</v>
      </c>
      <c r="K76" s="11" t="s">
        <v>194</v>
      </c>
      <c r="M76" s="11">
        <v>24</v>
      </c>
      <c r="N76" s="11" t="s">
        <v>175</v>
      </c>
      <c r="O76" s="11" t="s">
        <v>182</v>
      </c>
      <c r="P76" s="11">
        <f>23.95/1.21</f>
        <v>19.793388429752067</v>
      </c>
      <c r="Q76" s="11">
        <v>0</v>
      </c>
      <c r="R76" s="11" t="s">
        <v>176</v>
      </c>
      <c r="S76" s="11" t="s">
        <v>195</v>
      </c>
      <c r="W76" s="11" t="s">
        <v>481</v>
      </c>
      <c r="AA76" s="8">
        <v>0.11</v>
      </c>
      <c r="AB76" s="11" t="s">
        <v>176</v>
      </c>
      <c r="AG76" s="11" t="s">
        <v>195</v>
      </c>
      <c r="AH76" s="11" t="s">
        <v>177</v>
      </c>
      <c r="BX76" s="11" t="s">
        <v>197</v>
      </c>
      <c r="CD76" s="7" t="s">
        <v>200</v>
      </c>
      <c r="CE76" s="5" t="s">
        <v>202</v>
      </c>
      <c r="CF76" s="5"/>
      <c r="CG76" s="5"/>
      <c r="CH76" s="5"/>
      <c r="CI76" s="5"/>
      <c r="CJ76" s="5"/>
      <c r="CK76" s="5"/>
      <c r="CL76" s="5"/>
      <c r="CM76" s="5"/>
      <c r="CN76" s="5"/>
      <c r="CO76" s="5" t="s">
        <v>205</v>
      </c>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t="s">
        <v>203</v>
      </c>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t="s">
        <v>202</v>
      </c>
      <c r="FU76" s="11" t="s">
        <v>204</v>
      </c>
    </row>
    <row r="77" spans="1:177" s="11" customFormat="1" x14ac:dyDescent="0.25">
      <c r="A77" s="11" t="s">
        <v>173</v>
      </c>
      <c r="B77" s="11" t="s">
        <v>193</v>
      </c>
      <c r="C77" s="11" t="s">
        <v>192</v>
      </c>
      <c r="D77" s="11" t="s">
        <v>727</v>
      </c>
      <c r="E77" s="11" t="s">
        <v>489</v>
      </c>
      <c r="F77" s="22" t="s">
        <v>490</v>
      </c>
      <c r="J77" s="3">
        <v>4013051021395</v>
      </c>
      <c r="K77" s="11" t="s">
        <v>194</v>
      </c>
      <c r="M77" s="11">
        <v>24</v>
      </c>
      <c r="N77" s="11" t="s">
        <v>175</v>
      </c>
      <c r="O77" s="11" t="s">
        <v>182</v>
      </c>
      <c r="P77" s="19">
        <f>34.95/1.21</f>
        <v>28.884297520661161</v>
      </c>
      <c r="Q77" s="11">
        <v>0</v>
      </c>
      <c r="R77" s="11" t="s">
        <v>176</v>
      </c>
      <c r="S77" s="11" t="s">
        <v>195</v>
      </c>
      <c r="W77" s="11" t="s">
        <v>491</v>
      </c>
      <c r="AA77" s="8">
        <v>0.15</v>
      </c>
      <c r="AB77" s="11" t="s">
        <v>176</v>
      </c>
      <c r="AG77" s="11" t="s">
        <v>195</v>
      </c>
      <c r="AH77" s="11" t="s">
        <v>177</v>
      </c>
      <c r="BX77" s="11" t="s">
        <v>197</v>
      </c>
      <c r="CD77" s="7" t="s">
        <v>200</v>
      </c>
      <c r="CE77" s="5" t="s">
        <v>482</v>
      </c>
      <c r="CF77" s="5"/>
      <c r="CG77" s="5"/>
      <c r="CH77" s="5"/>
      <c r="CI77" s="5"/>
      <c r="CJ77" s="5"/>
      <c r="CK77" s="5"/>
      <c r="CL77" s="5"/>
      <c r="CM77" s="5"/>
      <c r="CN77" s="5"/>
      <c r="CO77" s="5" t="s">
        <v>483</v>
      </c>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t="s">
        <v>484</v>
      </c>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t="s">
        <v>482</v>
      </c>
      <c r="FU77" s="11" t="s">
        <v>204</v>
      </c>
    </row>
    <row r="78" spans="1:177" s="11" customFormat="1" x14ac:dyDescent="0.25">
      <c r="A78" s="11" t="s">
        <v>173</v>
      </c>
      <c r="B78" s="11" t="s">
        <v>193</v>
      </c>
      <c r="C78" s="11" t="s">
        <v>192</v>
      </c>
      <c r="D78" s="11" t="s">
        <v>880</v>
      </c>
      <c r="E78" s="11" t="s">
        <v>492</v>
      </c>
      <c r="F78" s="22" t="s">
        <v>493</v>
      </c>
      <c r="J78" s="3">
        <v>4013051019729</v>
      </c>
      <c r="K78" s="11" t="s">
        <v>194</v>
      </c>
      <c r="M78" s="11">
        <v>24</v>
      </c>
      <c r="N78" s="11" t="s">
        <v>175</v>
      </c>
      <c r="O78" s="11" t="s">
        <v>182</v>
      </c>
      <c r="P78" s="11">
        <f>35.95/1.21</f>
        <v>29.710743801652896</v>
      </c>
      <c r="Q78" s="11">
        <v>0</v>
      </c>
      <c r="R78" s="11" t="s">
        <v>176</v>
      </c>
      <c r="S78" s="11" t="s">
        <v>195</v>
      </c>
      <c r="W78" s="11" t="s">
        <v>494</v>
      </c>
      <c r="AA78" s="8">
        <v>0.19</v>
      </c>
      <c r="AB78" s="11" t="s">
        <v>176</v>
      </c>
      <c r="AG78" s="11" t="s">
        <v>195</v>
      </c>
      <c r="AH78" s="11" t="s">
        <v>177</v>
      </c>
      <c r="BX78" s="11" t="s">
        <v>197</v>
      </c>
      <c r="CE78" s="5" t="s">
        <v>203</v>
      </c>
      <c r="CF78" s="5"/>
      <c r="CG78" s="5"/>
      <c r="CH78" s="5"/>
      <c r="CI78" s="5"/>
      <c r="CJ78" s="5"/>
      <c r="CK78" s="5"/>
      <c r="CL78" s="5"/>
      <c r="CM78" s="5"/>
      <c r="CN78" s="5"/>
      <c r="CO78" s="5" t="s">
        <v>495</v>
      </c>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t="s">
        <v>461</v>
      </c>
      <c r="DT78" s="5"/>
      <c r="DU78" s="5"/>
      <c r="DV78" s="5"/>
      <c r="DW78" s="5"/>
      <c r="DX78" s="5"/>
      <c r="DY78" s="5"/>
      <c r="DZ78" s="5"/>
      <c r="EA78" s="5"/>
      <c r="EB78" s="5"/>
      <c r="EC78" s="5"/>
      <c r="ED78" s="5"/>
      <c r="EE78" s="5"/>
      <c r="EF78" s="5"/>
      <c r="EG78" s="5"/>
      <c r="EH78" s="5"/>
      <c r="EI78" s="5"/>
      <c r="EJ78" s="5"/>
      <c r="EK78" s="5"/>
      <c r="EL78" s="5"/>
      <c r="EM78" s="5"/>
      <c r="EN78" s="5"/>
      <c r="EO78" s="5"/>
      <c r="EP78" s="5"/>
      <c r="EQ78" s="5"/>
      <c r="ER78" s="5"/>
      <c r="ES78" s="5" t="s">
        <v>203</v>
      </c>
      <c r="FU78" s="11" t="s">
        <v>204</v>
      </c>
    </row>
    <row r="79" spans="1:177" s="11" customFormat="1" x14ac:dyDescent="0.25">
      <c r="A79" s="11" t="s">
        <v>173</v>
      </c>
      <c r="B79" s="11" t="s">
        <v>193</v>
      </c>
      <c r="C79" s="11" t="s">
        <v>192</v>
      </c>
      <c r="D79" s="11" t="s">
        <v>799</v>
      </c>
      <c r="E79" s="11" t="s">
        <v>496</v>
      </c>
      <c r="F79" s="22" t="s">
        <v>497</v>
      </c>
      <c r="I79" s="11" t="s">
        <v>795</v>
      </c>
      <c r="J79" s="3">
        <v>4013051029759</v>
      </c>
      <c r="K79" s="11" t="s">
        <v>194</v>
      </c>
      <c r="M79" s="11">
        <v>24</v>
      </c>
      <c r="N79" s="11" t="s">
        <v>175</v>
      </c>
      <c r="O79" s="11" t="s">
        <v>182</v>
      </c>
      <c r="P79" s="11">
        <f t="shared" ref="P79:P80" si="5">31.95/1.21</f>
        <v>26.404958677685951</v>
      </c>
      <c r="Q79" s="11">
        <v>0</v>
      </c>
      <c r="R79" s="11" t="s">
        <v>176</v>
      </c>
      <c r="S79" s="11" t="s">
        <v>195</v>
      </c>
      <c r="W79" s="11" t="s">
        <v>800</v>
      </c>
      <c r="AA79" s="8">
        <v>0.26</v>
      </c>
      <c r="AB79" s="11" t="s">
        <v>176</v>
      </c>
      <c r="AG79" s="11" t="s">
        <v>195</v>
      </c>
      <c r="AH79" s="11" t="s">
        <v>177</v>
      </c>
      <c r="BX79" s="11" t="s">
        <v>197</v>
      </c>
      <c r="CD79" s="11" t="s">
        <v>500</v>
      </c>
      <c r="CE79" s="5" t="s">
        <v>501</v>
      </c>
      <c r="CF79" s="5"/>
      <c r="CG79" s="5"/>
      <c r="CH79" s="5"/>
      <c r="CI79" s="5"/>
      <c r="CJ79" s="5"/>
      <c r="CK79" s="5"/>
      <c r="CL79" s="5"/>
      <c r="CM79" s="5"/>
      <c r="CN79" s="5"/>
      <c r="CO79" s="5" t="s">
        <v>213</v>
      </c>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t="s">
        <v>502</v>
      </c>
      <c r="DT79" s="5"/>
      <c r="DU79" s="5"/>
      <c r="DV79" s="5"/>
      <c r="DW79" s="5"/>
      <c r="DX79" s="5"/>
      <c r="DY79" s="5"/>
      <c r="DZ79" s="5"/>
      <c r="EA79" s="5"/>
      <c r="EB79" s="5"/>
      <c r="EC79" s="5"/>
      <c r="ED79" s="5"/>
      <c r="EE79" s="5"/>
      <c r="EF79" s="5"/>
      <c r="EG79" s="5"/>
      <c r="EH79" s="5"/>
      <c r="EI79" s="5"/>
      <c r="EJ79" s="5"/>
      <c r="EK79" s="5"/>
      <c r="EL79" s="5"/>
      <c r="EM79" s="5"/>
      <c r="EN79" s="5"/>
      <c r="EO79" s="5"/>
      <c r="EP79" s="5"/>
      <c r="EQ79" s="5"/>
      <c r="ER79" s="5"/>
      <c r="ES79" s="5" t="s">
        <v>501</v>
      </c>
      <c r="FU79" s="11" t="s">
        <v>204</v>
      </c>
    </row>
    <row r="80" spans="1:177" s="11" customFormat="1" x14ac:dyDescent="0.25">
      <c r="A80" s="11" t="s">
        <v>173</v>
      </c>
      <c r="B80" s="11" t="s">
        <v>193</v>
      </c>
      <c r="C80" s="11" t="s">
        <v>192</v>
      </c>
      <c r="D80" s="11" t="s">
        <v>789</v>
      </c>
      <c r="E80" s="11" t="s">
        <v>498</v>
      </c>
      <c r="F80" s="22" t="s">
        <v>499</v>
      </c>
      <c r="I80" s="11" t="s">
        <v>790</v>
      </c>
      <c r="J80" s="3">
        <v>1000288306008</v>
      </c>
      <c r="K80" s="11" t="s">
        <v>194</v>
      </c>
      <c r="M80" s="11">
        <v>24</v>
      </c>
      <c r="N80" s="11" t="s">
        <v>175</v>
      </c>
      <c r="O80" s="11" t="s">
        <v>182</v>
      </c>
      <c r="P80" s="11">
        <f t="shared" si="5"/>
        <v>26.404958677685951</v>
      </c>
      <c r="Q80" s="11">
        <v>20</v>
      </c>
      <c r="R80" s="11" t="s">
        <v>195</v>
      </c>
      <c r="S80" s="11" t="s">
        <v>195</v>
      </c>
      <c r="W80" s="11" t="s">
        <v>800</v>
      </c>
      <c r="AA80" s="8">
        <v>0.26</v>
      </c>
      <c r="AB80" s="11" t="s">
        <v>176</v>
      </c>
      <c r="AG80" s="11" t="s">
        <v>195</v>
      </c>
      <c r="AH80" s="11" t="s">
        <v>177</v>
      </c>
      <c r="BX80" s="11" t="s">
        <v>210</v>
      </c>
      <c r="CD80" s="11" t="s">
        <v>500</v>
      </c>
      <c r="CE80" s="11">
        <v>26</v>
      </c>
      <c r="CO80" s="5" t="s">
        <v>213</v>
      </c>
      <c r="DS80" s="11">
        <v>60</v>
      </c>
      <c r="ES80" s="11">
        <v>26</v>
      </c>
      <c r="FU80" s="11" t="s">
        <v>204</v>
      </c>
    </row>
    <row r="81" spans="1:177" s="11" customFormat="1" x14ac:dyDescent="0.25">
      <c r="A81" s="11" t="s">
        <v>173</v>
      </c>
      <c r="B81" s="11" t="s">
        <v>193</v>
      </c>
      <c r="C81" s="11" t="s">
        <v>192</v>
      </c>
      <c r="D81" s="11" t="s">
        <v>799</v>
      </c>
      <c r="E81" s="11" t="s">
        <v>505</v>
      </c>
      <c r="F81" s="22" t="s">
        <v>506</v>
      </c>
      <c r="I81" s="11" t="s">
        <v>796</v>
      </c>
      <c r="J81" s="3">
        <v>4013051029773</v>
      </c>
      <c r="K81" s="11" t="s">
        <v>194</v>
      </c>
      <c r="M81" s="11">
        <v>24</v>
      </c>
      <c r="N81" s="11" t="s">
        <v>175</v>
      </c>
      <c r="O81" s="11" t="s">
        <v>182</v>
      </c>
      <c r="P81" s="11">
        <f t="shared" ref="P81:P82" si="6">36.95/1.21</f>
        <v>30.537190082644631</v>
      </c>
      <c r="Q81" s="11">
        <v>0</v>
      </c>
      <c r="R81" s="11" t="s">
        <v>176</v>
      </c>
      <c r="S81" s="11" t="s">
        <v>195</v>
      </c>
      <c r="W81" s="11" t="s">
        <v>800</v>
      </c>
      <c r="AA81" s="8">
        <v>0.36</v>
      </c>
      <c r="AB81" s="11" t="s">
        <v>176</v>
      </c>
      <c r="AG81" s="11" t="s">
        <v>195</v>
      </c>
      <c r="AH81" s="11" t="s">
        <v>177</v>
      </c>
      <c r="BX81" s="11" t="s">
        <v>197</v>
      </c>
      <c r="CD81" s="11" t="s">
        <v>500</v>
      </c>
      <c r="CE81" s="11">
        <v>31</v>
      </c>
      <c r="CO81" s="5" t="s">
        <v>460</v>
      </c>
      <c r="DS81" s="11">
        <v>70</v>
      </c>
      <c r="ES81" s="11">
        <v>31</v>
      </c>
      <c r="FU81" s="11" t="s">
        <v>204</v>
      </c>
    </row>
    <row r="82" spans="1:177" s="11" customFormat="1" x14ac:dyDescent="0.25">
      <c r="A82" s="11" t="s">
        <v>173</v>
      </c>
      <c r="B82" s="11" t="s">
        <v>193</v>
      </c>
      <c r="C82" s="11" t="s">
        <v>192</v>
      </c>
      <c r="D82" s="11" t="s">
        <v>789</v>
      </c>
      <c r="E82" s="11" t="s">
        <v>503</v>
      </c>
      <c r="F82" s="22" t="s">
        <v>504</v>
      </c>
      <c r="I82" s="11" t="s">
        <v>791</v>
      </c>
      <c r="J82" s="3">
        <v>4013051029780</v>
      </c>
      <c r="K82" s="11" t="s">
        <v>194</v>
      </c>
      <c r="M82" s="11">
        <v>24</v>
      </c>
      <c r="N82" s="11" t="s">
        <v>175</v>
      </c>
      <c r="O82" s="11" t="s">
        <v>182</v>
      </c>
      <c r="P82" s="11">
        <f t="shared" si="6"/>
        <v>30.537190082644631</v>
      </c>
      <c r="Q82" s="11">
        <v>0</v>
      </c>
      <c r="R82" s="11" t="s">
        <v>176</v>
      </c>
      <c r="S82" s="11" t="s">
        <v>195</v>
      </c>
      <c r="W82" s="11" t="s">
        <v>800</v>
      </c>
      <c r="AA82" s="8">
        <v>0.36</v>
      </c>
      <c r="AB82" s="11" t="s">
        <v>176</v>
      </c>
      <c r="AG82" s="11" t="s">
        <v>195</v>
      </c>
      <c r="AH82" s="11" t="s">
        <v>177</v>
      </c>
      <c r="BX82" s="11" t="s">
        <v>210</v>
      </c>
      <c r="CD82" s="11" t="s">
        <v>500</v>
      </c>
      <c r="CE82" s="11">
        <v>31</v>
      </c>
      <c r="CO82" s="5" t="s">
        <v>460</v>
      </c>
      <c r="DS82" s="11">
        <v>70</v>
      </c>
      <c r="ES82" s="11">
        <v>31</v>
      </c>
      <c r="FU82" s="11" t="s">
        <v>204</v>
      </c>
    </row>
    <row r="83" spans="1:177" s="11" customFormat="1" x14ac:dyDescent="0.25">
      <c r="A83" s="11" t="s">
        <v>173</v>
      </c>
      <c r="B83" s="11" t="s">
        <v>193</v>
      </c>
      <c r="C83" s="11" t="s">
        <v>192</v>
      </c>
      <c r="D83" s="11" t="s">
        <v>799</v>
      </c>
      <c r="E83" s="11" t="s">
        <v>509</v>
      </c>
      <c r="F83" s="22" t="s">
        <v>510</v>
      </c>
      <c r="I83" s="11" t="s">
        <v>797</v>
      </c>
      <c r="J83" s="3">
        <v>4013051029797</v>
      </c>
      <c r="K83" s="11" t="s">
        <v>194</v>
      </c>
      <c r="M83" s="11">
        <v>24</v>
      </c>
      <c r="N83" s="11" t="s">
        <v>175</v>
      </c>
      <c r="O83" s="11" t="s">
        <v>182</v>
      </c>
      <c r="P83" s="11">
        <f>40.9/1.21</f>
        <v>33.801652892561982</v>
      </c>
      <c r="Q83" s="11">
        <v>0</v>
      </c>
      <c r="R83" s="11" t="s">
        <v>176</v>
      </c>
      <c r="S83" s="11" t="s">
        <v>195</v>
      </c>
      <c r="W83" s="11" t="s">
        <v>800</v>
      </c>
      <c r="AA83" s="8">
        <v>0.42</v>
      </c>
      <c r="AB83" s="11" t="s">
        <v>176</v>
      </c>
      <c r="AG83" s="11" t="s">
        <v>195</v>
      </c>
      <c r="AH83" s="11" t="s">
        <v>177</v>
      </c>
      <c r="BX83" s="11" t="s">
        <v>197</v>
      </c>
      <c r="CD83" s="11" t="s">
        <v>500</v>
      </c>
      <c r="CE83" s="11">
        <v>34</v>
      </c>
      <c r="CO83" s="5" t="s">
        <v>512</v>
      </c>
      <c r="DS83" s="11">
        <v>75</v>
      </c>
      <c r="ES83" s="11">
        <v>34</v>
      </c>
      <c r="FU83" s="11" t="s">
        <v>204</v>
      </c>
    </row>
    <row r="84" spans="1:177" s="11" customFormat="1" x14ac:dyDescent="0.25">
      <c r="A84" s="11" t="s">
        <v>173</v>
      </c>
      <c r="B84" s="11" t="s">
        <v>193</v>
      </c>
      <c r="C84" s="11" t="s">
        <v>192</v>
      </c>
      <c r="D84" s="11" t="s">
        <v>789</v>
      </c>
      <c r="E84" s="11" t="s">
        <v>507</v>
      </c>
      <c r="F84" s="22" t="s">
        <v>508</v>
      </c>
      <c r="I84" s="11" t="s">
        <v>792</v>
      </c>
      <c r="J84" s="3">
        <v>4013051029803</v>
      </c>
      <c r="K84" s="11" t="s">
        <v>194</v>
      </c>
      <c r="M84" s="11">
        <v>24</v>
      </c>
      <c r="N84" s="11" t="s">
        <v>175</v>
      </c>
      <c r="O84" s="11" t="s">
        <v>182</v>
      </c>
      <c r="P84" s="11">
        <f>40.9/1.21</f>
        <v>33.801652892561982</v>
      </c>
      <c r="Q84" s="11">
        <v>0</v>
      </c>
      <c r="R84" s="11" t="s">
        <v>176</v>
      </c>
      <c r="S84" s="11" t="s">
        <v>195</v>
      </c>
      <c r="W84" s="11" t="s">
        <v>800</v>
      </c>
      <c r="AA84" s="8">
        <v>0.42</v>
      </c>
      <c r="AB84" s="11" t="s">
        <v>176</v>
      </c>
      <c r="AG84" s="11" t="s">
        <v>195</v>
      </c>
      <c r="AH84" s="11" t="s">
        <v>177</v>
      </c>
      <c r="BX84" s="11" t="s">
        <v>210</v>
      </c>
      <c r="CD84" s="11" t="s">
        <v>500</v>
      </c>
      <c r="CE84" s="5" t="s">
        <v>511</v>
      </c>
      <c r="CF84" s="5"/>
      <c r="CG84" s="5"/>
      <c r="CH84" s="5"/>
      <c r="CI84" s="5"/>
      <c r="CJ84" s="5"/>
      <c r="CK84" s="5"/>
      <c r="CL84" s="5"/>
      <c r="CM84" s="5"/>
      <c r="CN84" s="5"/>
      <c r="CO84" s="5" t="s">
        <v>512</v>
      </c>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t="s">
        <v>513</v>
      </c>
      <c r="DT84" s="5"/>
      <c r="DU84" s="5"/>
      <c r="DV84" s="5"/>
      <c r="DW84" s="5"/>
      <c r="DX84" s="5"/>
      <c r="DY84" s="5"/>
      <c r="DZ84" s="5"/>
      <c r="EA84" s="5"/>
      <c r="EB84" s="5"/>
      <c r="EC84" s="5"/>
      <c r="ED84" s="5"/>
      <c r="EE84" s="5"/>
      <c r="EF84" s="5"/>
      <c r="EG84" s="5"/>
      <c r="EH84" s="5"/>
      <c r="EI84" s="5"/>
      <c r="EJ84" s="5"/>
      <c r="EK84" s="5"/>
      <c r="EL84" s="5"/>
      <c r="EM84" s="5"/>
      <c r="EN84" s="5"/>
      <c r="EO84" s="5"/>
      <c r="EP84" s="5"/>
      <c r="EQ84" s="5"/>
      <c r="ER84" s="5"/>
      <c r="ES84" s="5" t="s">
        <v>511</v>
      </c>
      <c r="FU84" s="11" t="s">
        <v>204</v>
      </c>
    </row>
    <row r="85" spans="1:177" s="11" customFormat="1" x14ac:dyDescent="0.25">
      <c r="A85" s="11" t="s">
        <v>173</v>
      </c>
      <c r="B85" s="11" t="s">
        <v>193</v>
      </c>
      <c r="C85" s="11" t="s">
        <v>192</v>
      </c>
      <c r="D85" s="11" t="s">
        <v>789</v>
      </c>
      <c r="E85" s="11" t="s">
        <v>514</v>
      </c>
      <c r="F85" s="22" t="s">
        <v>515</v>
      </c>
      <c r="I85" s="11" t="s">
        <v>793</v>
      </c>
      <c r="J85" s="3">
        <v>4013051029827</v>
      </c>
      <c r="K85" s="11" t="s">
        <v>194</v>
      </c>
      <c r="M85" s="11">
        <v>24</v>
      </c>
      <c r="N85" s="11" t="s">
        <v>175</v>
      </c>
      <c r="O85" s="11" t="s">
        <v>182</v>
      </c>
      <c r="P85" s="11">
        <f>44.95/1.21</f>
        <v>37.148760330578519</v>
      </c>
      <c r="Q85" s="11">
        <v>0</v>
      </c>
      <c r="R85" s="11" t="s">
        <v>176</v>
      </c>
      <c r="S85" s="11" t="s">
        <v>195</v>
      </c>
      <c r="W85" s="11" t="s">
        <v>800</v>
      </c>
      <c r="AA85" s="8">
        <v>0.52</v>
      </c>
      <c r="AB85" s="11" t="s">
        <v>176</v>
      </c>
      <c r="AG85" s="11" t="s">
        <v>195</v>
      </c>
      <c r="AH85" s="11" t="s">
        <v>177</v>
      </c>
      <c r="BX85" s="11" t="s">
        <v>210</v>
      </c>
      <c r="CD85" s="11" t="s">
        <v>500</v>
      </c>
      <c r="CE85" s="5" t="s">
        <v>465</v>
      </c>
      <c r="CF85" s="5"/>
      <c r="CG85" s="5"/>
      <c r="CH85" s="5"/>
      <c r="CI85" s="5"/>
      <c r="CJ85" s="5"/>
      <c r="CK85" s="5"/>
      <c r="CL85" s="5"/>
      <c r="CM85" s="5"/>
      <c r="CN85" s="5"/>
      <c r="CO85" s="5" t="s">
        <v>516</v>
      </c>
      <c r="CP85" s="5"/>
      <c r="CQ85" s="5"/>
      <c r="CR85" s="5"/>
      <c r="CS85" s="5"/>
      <c r="CT85" s="5"/>
      <c r="CU85" s="5"/>
      <c r="CV85" s="5"/>
      <c r="CW85" s="5"/>
      <c r="CX85" s="5"/>
      <c r="CY85" s="5"/>
      <c r="CZ85" s="5"/>
      <c r="DA85" s="5"/>
      <c r="DB85" s="5"/>
      <c r="DC85" s="5"/>
      <c r="DD85" s="5"/>
      <c r="DE85" s="5"/>
      <c r="DF85" s="5"/>
      <c r="DG85" s="5"/>
      <c r="DH85" s="5"/>
      <c r="DI85" s="5"/>
      <c r="DJ85" s="5"/>
      <c r="DK85" s="5"/>
      <c r="DL85" s="5"/>
      <c r="DM85" s="5"/>
      <c r="DN85" s="5"/>
      <c r="DO85" s="5"/>
      <c r="DP85" s="5"/>
      <c r="DQ85" s="5"/>
      <c r="DR85" s="5"/>
      <c r="DS85" s="5" t="s">
        <v>517</v>
      </c>
      <c r="DT85" s="5"/>
      <c r="DU85" s="5"/>
      <c r="DV85" s="5"/>
      <c r="DW85" s="5"/>
      <c r="DX85" s="5"/>
      <c r="DY85" s="5"/>
      <c r="DZ85" s="5"/>
      <c r="EA85" s="5"/>
      <c r="EB85" s="5"/>
      <c r="EC85" s="5"/>
      <c r="ED85" s="5"/>
      <c r="EE85" s="5"/>
      <c r="EF85" s="5"/>
      <c r="EG85" s="5"/>
      <c r="EH85" s="5"/>
      <c r="EI85" s="5"/>
      <c r="EJ85" s="5"/>
      <c r="EK85" s="5"/>
      <c r="EL85" s="5"/>
      <c r="EM85" s="5"/>
      <c r="EN85" s="5"/>
      <c r="EO85" s="5"/>
      <c r="EP85" s="5"/>
      <c r="EQ85" s="5"/>
      <c r="ER85" s="5"/>
      <c r="ES85" s="5" t="s">
        <v>465</v>
      </c>
      <c r="FU85" s="11" t="s">
        <v>204</v>
      </c>
    </row>
    <row r="86" spans="1:177" s="11" customFormat="1" x14ac:dyDescent="0.25">
      <c r="A86" s="11" t="s">
        <v>173</v>
      </c>
      <c r="B86" s="11" t="s">
        <v>193</v>
      </c>
      <c r="C86" s="11" t="s">
        <v>192</v>
      </c>
      <c r="D86" s="11" t="s">
        <v>811</v>
      </c>
      <c r="E86" s="11" t="s">
        <v>518</v>
      </c>
      <c r="F86" s="22" t="s">
        <v>519</v>
      </c>
      <c r="I86" s="11" t="s">
        <v>809</v>
      </c>
      <c r="J86" s="3">
        <v>4013051028332</v>
      </c>
      <c r="K86" s="11" t="s">
        <v>194</v>
      </c>
      <c r="M86" s="11">
        <v>24</v>
      </c>
      <c r="N86" s="11" t="s">
        <v>175</v>
      </c>
      <c r="O86" s="11" t="s">
        <v>182</v>
      </c>
      <c r="P86" s="11">
        <f>16.95/1.21</f>
        <v>14.008264462809917</v>
      </c>
      <c r="Q86" s="11">
        <v>0</v>
      </c>
      <c r="R86" s="11" t="s">
        <v>176</v>
      </c>
      <c r="S86" s="11" t="s">
        <v>195</v>
      </c>
      <c r="W86" s="11" t="s">
        <v>810</v>
      </c>
      <c r="AA86" s="8">
        <v>0.15</v>
      </c>
      <c r="AB86" s="11" t="s">
        <v>176</v>
      </c>
      <c r="AG86" s="11" t="s">
        <v>195</v>
      </c>
      <c r="AH86" s="11" t="s">
        <v>177</v>
      </c>
      <c r="BX86" s="11" t="s">
        <v>198</v>
      </c>
      <c r="CD86" s="11" t="s">
        <v>520</v>
      </c>
      <c r="CE86" s="5" t="s">
        <v>400</v>
      </c>
      <c r="CF86" s="5"/>
      <c r="CG86" s="5"/>
      <c r="CH86" s="5"/>
      <c r="CI86" s="5"/>
      <c r="CJ86" s="5"/>
      <c r="CK86" s="5"/>
      <c r="CL86" s="5"/>
      <c r="CM86" s="5"/>
      <c r="CN86" s="5"/>
      <c r="CO86" s="5" t="s">
        <v>287</v>
      </c>
      <c r="CP86" s="5"/>
      <c r="CQ86" s="5"/>
      <c r="CR86" s="5"/>
      <c r="CS86" s="5"/>
      <c r="CT86" s="5"/>
      <c r="CU86" s="5"/>
      <c r="CV86" s="5"/>
      <c r="CW86" s="5"/>
      <c r="CX86" s="5"/>
      <c r="CY86" s="5"/>
      <c r="CZ86" s="5"/>
      <c r="DA86" s="5"/>
      <c r="DB86" s="5"/>
      <c r="DC86" s="5"/>
      <c r="DD86" s="5"/>
      <c r="DE86" s="5"/>
      <c r="DF86" s="5"/>
      <c r="DG86" s="5"/>
      <c r="DH86" s="5"/>
      <c r="DI86" s="5"/>
      <c r="DJ86" s="5"/>
      <c r="DK86" s="5"/>
      <c r="DL86" s="5"/>
      <c r="DM86" s="5"/>
      <c r="DN86" s="5"/>
      <c r="DO86" s="5"/>
      <c r="DP86" s="5"/>
      <c r="DQ86" s="5"/>
      <c r="DR86" s="5"/>
      <c r="DS86" s="5" t="s">
        <v>267</v>
      </c>
      <c r="DT86" s="5"/>
      <c r="DU86" s="5"/>
      <c r="DV86" s="5"/>
      <c r="DW86" s="5"/>
      <c r="DX86" s="5"/>
      <c r="DY86" s="5"/>
      <c r="DZ86" s="5"/>
      <c r="EA86" s="5"/>
      <c r="EB86" s="5"/>
      <c r="EC86" s="5"/>
      <c r="ED86" s="5"/>
      <c r="EE86" s="5"/>
      <c r="EF86" s="5"/>
      <c r="EG86" s="5"/>
      <c r="EH86" s="5"/>
      <c r="EI86" s="5"/>
      <c r="EJ86" s="5"/>
      <c r="EK86" s="5"/>
      <c r="EL86" s="5"/>
      <c r="EM86" s="5"/>
      <c r="EN86" s="5"/>
      <c r="EO86" s="5"/>
      <c r="EP86" s="5"/>
      <c r="EQ86" s="5"/>
      <c r="ER86" s="5"/>
      <c r="ES86" s="5" t="s">
        <v>400</v>
      </c>
      <c r="FU86" s="11" t="s">
        <v>204</v>
      </c>
    </row>
    <row r="87" spans="1:177" s="11" customFormat="1" x14ac:dyDescent="0.25">
      <c r="A87" s="11" t="s">
        <v>173</v>
      </c>
      <c r="B87" s="11" t="s">
        <v>193</v>
      </c>
      <c r="C87" s="11" t="s">
        <v>192</v>
      </c>
      <c r="D87" s="11" t="s">
        <v>811</v>
      </c>
      <c r="E87" s="11" t="s">
        <v>521</v>
      </c>
      <c r="F87" s="22" t="s">
        <v>522</v>
      </c>
      <c r="I87" s="11" t="s">
        <v>801</v>
      </c>
      <c r="J87" s="3">
        <v>4013051028424</v>
      </c>
      <c r="K87" s="11" t="s">
        <v>194</v>
      </c>
      <c r="M87" s="11">
        <v>24</v>
      </c>
      <c r="N87" s="11" t="s">
        <v>175</v>
      </c>
      <c r="O87" s="11" t="s">
        <v>182</v>
      </c>
      <c r="P87" s="11">
        <f>19.9/1.21</f>
        <v>16.446280991735538</v>
      </c>
      <c r="Q87" s="11">
        <v>0</v>
      </c>
      <c r="R87" s="11" t="s">
        <v>176</v>
      </c>
      <c r="S87" s="11" t="s">
        <v>195</v>
      </c>
      <c r="W87" s="11" t="s">
        <v>810</v>
      </c>
      <c r="AA87" s="8">
        <v>0.22</v>
      </c>
      <c r="AB87" s="11" t="s">
        <v>176</v>
      </c>
      <c r="AG87" s="11" t="s">
        <v>195</v>
      </c>
      <c r="AH87" s="11" t="s">
        <v>177</v>
      </c>
      <c r="BX87" s="11" t="s">
        <v>198</v>
      </c>
      <c r="CD87" s="11" t="s">
        <v>520</v>
      </c>
      <c r="CE87" s="5" t="s">
        <v>400</v>
      </c>
      <c r="CF87" s="5"/>
      <c r="CG87" s="5"/>
      <c r="CH87" s="5"/>
      <c r="CI87" s="5"/>
      <c r="CJ87" s="5"/>
      <c r="CK87" s="5"/>
      <c r="CL87" s="5"/>
      <c r="CM87" s="5"/>
      <c r="CN87" s="5"/>
      <c r="CO87" s="5" t="s">
        <v>523</v>
      </c>
      <c r="CP87" s="5"/>
      <c r="CQ87" s="5"/>
      <c r="CR87" s="5"/>
      <c r="CS87" s="5"/>
      <c r="CT87" s="5"/>
      <c r="CU87" s="5"/>
      <c r="CV87" s="5"/>
      <c r="CW87" s="5"/>
      <c r="CX87" s="5"/>
      <c r="CY87" s="5"/>
      <c r="CZ87" s="5"/>
      <c r="DA87" s="5"/>
      <c r="DB87" s="5"/>
      <c r="DC87" s="5"/>
      <c r="DD87" s="5"/>
      <c r="DE87" s="5"/>
      <c r="DF87" s="5"/>
      <c r="DG87" s="5"/>
      <c r="DH87" s="5"/>
      <c r="DI87" s="5"/>
      <c r="DJ87" s="5"/>
      <c r="DK87" s="5"/>
      <c r="DL87" s="5"/>
      <c r="DM87" s="5"/>
      <c r="DN87" s="5"/>
      <c r="DO87" s="5"/>
      <c r="DP87" s="5"/>
      <c r="DQ87" s="5"/>
      <c r="DR87" s="5"/>
      <c r="DS87" s="5" t="s">
        <v>203</v>
      </c>
      <c r="DT87" s="5"/>
      <c r="DU87" s="5"/>
      <c r="DV87" s="5"/>
      <c r="DW87" s="5"/>
      <c r="DX87" s="5"/>
      <c r="DY87" s="5"/>
      <c r="DZ87" s="5"/>
      <c r="EA87" s="5"/>
      <c r="EB87" s="5"/>
      <c r="EC87" s="5"/>
      <c r="ED87" s="5"/>
      <c r="EE87" s="5"/>
      <c r="EF87" s="5"/>
      <c r="EG87" s="5"/>
      <c r="EH87" s="5"/>
      <c r="EI87" s="5"/>
      <c r="EJ87" s="5"/>
      <c r="EK87" s="5"/>
      <c r="EL87" s="5"/>
      <c r="EM87" s="5"/>
      <c r="EN87" s="5"/>
      <c r="EO87" s="5"/>
      <c r="EP87" s="5"/>
      <c r="EQ87" s="5"/>
      <c r="ER87" s="5"/>
      <c r="ES87" s="5" t="s">
        <v>400</v>
      </c>
      <c r="FU87" s="11" t="s">
        <v>204</v>
      </c>
    </row>
    <row r="88" spans="1:177" s="11" customFormat="1" x14ac:dyDescent="0.25">
      <c r="A88" s="11" t="s">
        <v>173</v>
      </c>
      <c r="B88" s="11" t="s">
        <v>193</v>
      </c>
      <c r="C88" s="11" t="s">
        <v>192</v>
      </c>
      <c r="D88" s="11" t="s">
        <v>811</v>
      </c>
      <c r="E88" s="11" t="s">
        <v>524</v>
      </c>
      <c r="F88" s="22" t="s">
        <v>525</v>
      </c>
      <c r="I88" s="11" t="s">
        <v>802</v>
      </c>
      <c r="J88" s="3">
        <v>4013051028417</v>
      </c>
      <c r="K88" s="11" t="s">
        <v>194</v>
      </c>
      <c r="M88" s="11">
        <v>24</v>
      </c>
      <c r="N88" s="11" t="s">
        <v>175</v>
      </c>
      <c r="O88" s="11" t="s">
        <v>182</v>
      </c>
      <c r="P88" s="11">
        <f>18.95/1.21</f>
        <v>15.661157024793388</v>
      </c>
      <c r="Q88" s="11">
        <v>0</v>
      </c>
      <c r="R88" s="11" t="s">
        <v>176</v>
      </c>
      <c r="S88" s="11" t="s">
        <v>195</v>
      </c>
      <c r="W88" s="11" t="s">
        <v>810</v>
      </c>
      <c r="AA88" s="8">
        <v>0.2</v>
      </c>
      <c r="AB88" s="11" t="s">
        <v>176</v>
      </c>
      <c r="AG88" s="11" t="s">
        <v>195</v>
      </c>
      <c r="AH88" s="11" t="s">
        <v>177</v>
      </c>
      <c r="BX88" s="11" t="s">
        <v>198</v>
      </c>
      <c r="CD88" s="11" t="s">
        <v>520</v>
      </c>
      <c r="CE88" s="5" t="s">
        <v>400</v>
      </c>
      <c r="CF88" s="5"/>
      <c r="CG88" s="5"/>
      <c r="CH88" s="5"/>
      <c r="CI88" s="5"/>
      <c r="CJ88" s="5"/>
      <c r="CK88" s="5"/>
      <c r="CL88" s="5"/>
      <c r="CM88" s="5"/>
      <c r="CN88" s="5"/>
      <c r="CO88" s="5" t="s">
        <v>252</v>
      </c>
      <c r="CP88" s="5"/>
      <c r="CQ88" s="5"/>
      <c r="CR88" s="5"/>
      <c r="CS88" s="5"/>
      <c r="CT88" s="5"/>
      <c r="CU88" s="5"/>
      <c r="CV88" s="5"/>
      <c r="CW88" s="5"/>
      <c r="CX88" s="5"/>
      <c r="CY88" s="5"/>
      <c r="CZ88" s="5"/>
      <c r="DA88" s="5"/>
      <c r="DB88" s="5"/>
      <c r="DC88" s="5"/>
      <c r="DD88" s="5"/>
      <c r="DE88" s="5"/>
      <c r="DF88" s="5"/>
      <c r="DG88" s="5"/>
      <c r="DH88" s="5"/>
      <c r="DI88" s="5"/>
      <c r="DJ88" s="5"/>
      <c r="DK88" s="5"/>
      <c r="DL88" s="5"/>
      <c r="DM88" s="5"/>
      <c r="DN88" s="5"/>
      <c r="DO88" s="5"/>
      <c r="DP88" s="5"/>
      <c r="DQ88" s="5"/>
      <c r="DR88" s="5"/>
      <c r="DS88" s="5" t="s">
        <v>511</v>
      </c>
      <c r="DT88" s="5"/>
      <c r="DU88" s="5"/>
      <c r="DV88" s="5"/>
      <c r="DW88" s="5"/>
      <c r="DX88" s="5"/>
      <c r="DY88" s="5"/>
      <c r="DZ88" s="5"/>
      <c r="EA88" s="5"/>
      <c r="EB88" s="5"/>
      <c r="EC88" s="5"/>
      <c r="ED88" s="5"/>
      <c r="EE88" s="5"/>
      <c r="EF88" s="5"/>
      <c r="EG88" s="5"/>
      <c r="EH88" s="5"/>
      <c r="EI88" s="5"/>
      <c r="EJ88" s="5"/>
      <c r="EK88" s="5"/>
      <c r="EL88" s="5"/>
      <c r="EM88" s="5"/>
      <c r="EN88" s="5"/>
      <c r="EO88" s="5"/>
      <c r="EP88" s="5"/>
      <c r="EQ88" s="5"/>
      <c r="ER88" s="5"/>
      <c r="ES88" s="5" t="s">
        <v>400</v>
      </c>
      <c r="FU88" s="11" t="s">
        <v>204</v>
      </c>
    </row>
    <row r="89" spans="1:177" s="11" customFormat="1" x14ac:dyDescent="0.25">
      <c r="A89" s="11" t="s">
        <v>173</v>
      </c>
      <c r="B89" s="11" t="s">
        <v>193</v>
      </c>
      <c r="C89" s="11" t="s">
        <v>192</v>
      </c>
      <c r="D89" s="11" t="s">
        <v>811</v>
      </c>
      <c r="E89" s="11" t="s">
        <v>526</v>
      </c>
      <c r="F89" s="22" t="s">
        <v>527</v>
      </c>
      <c r="I89" s="11" t="s">
        <v>803</v>
      </c>
      <c r="J89" s="3">
        <v>4013051028455</v>
      </c>
      <c r="K89" s="11" t="s">
        <v>194</v>
      </c>
      <c r="M89" s="11">
        <v>24</v>
      </c>
      <c r="N89" s="11" t="s">
        <v>175</v>
      </c>
      <c r="O89" s="11" t="s">
        <v>182</v>
      </c>
      <c r="P89" s="11">
        <f>21.95/1.21</f>
        <v>18.140495867768596</v>
      </c>
      <c r="Q89" s="11">
        <v>0</v>
      </c>
      <c r="R89" s="11" t="s">
        <v>176</v>
      </c>
      <c r="S89" s="11" t="s">
        <v>195</v>
      </c>
      <c r="W89" s="11" t="s">
        <v>810</v>
      </c>
      <c r="AA89" s="8">
        <v>0.28000000000000003</v>
      </c>
      <c r="AB89" s="11" t="s">
        <v>176</v>
      </c>
      <c r="AG89" s="11" t="s">
        <v>195</v>
      </c>
      <c r="AH89" s="11" t="s">
        <v>177</v>
      </c>
      <c r="BX89" s="11" t="s">
        <v>198</v>
      </c>
      <c r="CD89" s="11" t="s">
        <v>520</v>
      </c>
      <c r="CE89" s="5" t="s">
        <v>279</v>
      </c>
      <c r="CF89" s="5"/>
      <c r="CG89" s="5"/>
      <c r="CH89" s="5"/>
      <c r="CI89" s="5"/>
      <c r="CJ89" s="5"/>
      <c r="CK89" s="5"/>
      <c r="CL89" s="5"/>
      <c r="CM89" s="5"/>
      <c r="CN89" s="5"/>
      <c r="CO89" s="5" t="s">
        <v>205</v>
      </c>
      <c r="CP89" s="5"/>
      <c r="CQ89" s="5"/>
      <c r="CR89" s="5"/>
      <c r="CS89" s="5"/>
      <c r="CT89" s="5"/>
      <c r="CU89" s="5"/>
      <c r="CV89" s="5"/>
      <c r="CW89" s="5"/>
      <c r="CX89" s="5"/>
      <c r="CY89" s="5"/>
      <c r="CZ89" s="5"/>
      <c r="DA89" s="5"/>
      <c r="DB89" s="5"/>
      <c r="DC89" s="5"/>
      <c r="DD89" s="5"/>
      <c r="DE89" s="5"/>
      <c r="DF89" s="5"/>
      <c r="DG89" s="5"/>
      <c r="DH89" s="5"/>
      <c r="DI89" s="5"/>
      <c r="DJ89" s="5"/>
      <c r="DK89" s="5"/>
      <c r="DL89" s="5"/>
      <c r="DM89" s="5"/>
      <c r="DN89" s="5"/>
      <c r="DO89" s="5"/>
      <c r="DP89" s="5"/>
      <c r="DQ89" s="5"/>
      <c r="DR89" s="5"/>
      <c r="DS89" s="5" t="s">
        <v>528</v>
      </c>
      <c r="DT89" s="5"/>
      <c r="DU89" s="5"/>
      <c r="DV89" s="5"/>
      <c r="DW89" s="5"/>
      <c r="DX89" s="5"/>
      <c r="DY89" s="5"/>
      <c r="DZ89" s="5"/>
      <c r="EA89" s="5"/>
      <c r="EB89" s="5"/>
      <c r="EC89" s="5"/>
      <c r="ED89" s="5"/>
      <c r="EE89" s="5"/>
      <c r="EF89" s="5"/>
      <c r="EG89" s="5"/>
      <c r="EH89" s="5"/>
      <c r="EI89" s="5"/>
      <c r="EJ89" s="5"/>
      <c r="EK89" s="5"/>
      <c r="EL89" s="5"/>
      <c r="EM89" s="5"/>
      <c r="EN89" s="5"/>
      <c r="EO89" s="5"/>
      <c r="EP89" s="5"/>
      <c r="EQ89" s="5"/>
      <c r="ER89" s="5"/>
      <c r="ES89" s="5" t="s">
        <v>279</v>
      </c>
      <c r="FU89" s="11" t="s">
        <v>204</v>
      </c>
    </row>
    <row r="90" spans="1:177" s="11" customFormat="1" x14ac:dyDescent="0.25">
      <c r="A90" s="11" t="s">
        <v>173</v>
      </c>
      <c r="B90" s="11" t="s">
        <v>193</v>
      </c>
      <c r="C90" s="11" t="s">
        <v>192</v>
      </c>
      <c r="D90" s="11" t="s">
        <v>811</v>
      </c>
      <c r="E90" s="11" t="s">
        <v>529</v>
      </c>
      <c r="F90" s="22" t="s">
        <v>530</v>
      </c>
      <c r="I90" s="11" t="s">
        <v>804</v>
      </c>
      <c r="J90" s="3">
        <v>4013051028486</v>
      </c>
      <c r="K90" s="11" t="s">
        <v>194</v>
      </c>
      <c r="M90" s="11">
        <v>24</v>
      </c>
      <c r="N90" s="11" t="s">
        <v>175</v>
      </c>
      <c r="O90" s="11" t="s">
        <v>182</v>
      </c>
      <c r="P90" s="11">
        <f>24.95/1.21</f>
        <v>20.619834710743802</v>
      </c>
      <c r="Q90" s="11">
        <v>0</v>
      </c>
      <c r="R90" s="11" t="s">
        <v>176</v>
      </c>
      <c r="S90" s="11" t="s">
        <v>195</v>
      </c>
      <c r="W90" s="11" t="s">
        <v>810</v>
      </c>
      <c r="AA90" s="8">
        <v>0.37</v>
      </c>
      <c r="AB90" s="11" t="s">
        <v>176</v>
      </c>
      <c r="AG90" s="11" t="s">
        <v>195</v>
      </c>
      <c r="AH90" s="11" t="s">
        <v>177</v>
      </c>
      <c r="BX90" s="11" t="s">
        <v>198</v>
      </c>
      <c r="CD90" s="11" t="s">
        <v>520</v>
      </c>
      <c r="CE90" s="5" t="s">
        <v>501</v>
      </c>
      <c r="CF90" s="5"/>
      <c r="CG90" s="5"/>
      <c r="CH90" s="5"/>
      <c r="CI90" s="5"/>
      <c r="CJ90" s="5"/>
      <c r="CK90" s="5"/>
      <c r="CL90" s="5"/>
      <c r="CM90" s="5"/>
      <c r="CN90" s="5"/>
      <c r="CO90" s="5" t="s">
        <v>213</v>
      </c>
      <c r="CP90" s="5"/>
      <c r="CQ90" s="5"/>
      <c r="CR90" s="5"/>
      <c r="CS90" s="5"/>
      <c r="CT90" s="5"/>
      <c r="CU90" s="5"/>
      <c r="CV90" s="5"/>
      <c r="CW90" s="5"/>
      <c r="CX90" s="5"/>
      <c r="CY90" s="5"/>
      <c r="CZ90" s="5"/>
      <c r="DA90" s="5"/>
      <c r="DB90" s="5"/>
      <c r="DC90" s="5"/>
      <c r="DD90" s="5"/>
      <c r="DE90" s="5"/>
      <c r="DF90" s="5"/>
      <c r="DG90" s="5"/>
      <c r="DH90" s="5"/>
      <c r="DI90" s="5"/>
      <c r="DJ90" s="5"/>
      <c r="DK90" s="5"/>
      <c r="DL90" s="5"/>
      <c r="DM90" s="5"/>
      <c r="DN90" s="5"/>
      <c r="DO90" s="5"/>
      <c r="DP90" s="5"/>
      <c r="DQ90" s="5"/>
      <c r="DR90" s="5"/>
      <c r="DS90" s="5" t="s">
        <v>502</v>
      </c>
      <c r="DT90" s="5"/>
      <c r="DU90" s="5"/>
      <c r="DV90" s="5"/>
      <c r="DW90" s="5"/>
      <c r="DX90" s="5"/>
      <c r="DY90" s="5"/>
      <c r="DZ90" s="5"/>
      <c r="EA90" s="5"/>
      <c r="EB90" s="5"/>
      <c r="EC90" s="5"/>
      <c r="ED90" s="5"/>
      <c r="EE90" s="5"/>
      <c r="EF90" s="5"/>
      <c r="EG90" s="5"/>
      <c r="EH90" s="5"/>
      <c r="EI90" s="5"/>
      <c r="EJ90" s="5"/>
      <c r="EK90" s="5"/>
      <c r="EL90" s="5"/>
      <c r="EM90" s="5"/>
      <c r="EN90" s="5"/>
      <c r="EO90" s="5"/>
      <c r="EP90" s="5"/>
      <c r="EQ90" s="5"/>
      <c r="ER90" s="5"/>
      <c r="ES90" s="5" t="s">
        <v>501</v>
      </c>
      <c r="FU90" s="11" t="s">
        <v>204</v>
      </c>
    </row>
    <row r="91" spans="1:177" s="11" customFormat="1" x14ac:dyDescent="0.25">
      <c r="A91" s="11" t="s">
        <v>173</v>
      </c>
      <c r="B91" s="11" t="s">
        <v>193</v>
      </c>
      <c r="C91" s="11" t="s">
        <v>192</v>
      </c>
      <c r="D91" s="11" t="s">
        <v>811</v>
      </c>
      <c r="E91" s="11" t="s">
        <v>531</v>
      </c>
      <c r="F91" s="22" t="s">
        <v>532</v>
      </c>
      <c r="I91" s="11" t="s">
        <v>805</v>
      </c>
      <c r="J91" s="3">
        <v>4013051028516</v>
      </c>
      <c r="K91" s="11" t="s">
        <v>194</v>
      </c>
      <c r="M91" s="11">
        <v>24</v>
      </c>
      <c r="N91" s="11" t="s">
        <v>175</v>
      </c>
      <c r="O91" s="11" t="s">
        <v>182</v>
      </c>
      <c r="P91" s="11">
        <f>28.95/1.21</f>
        <v>23.925619834710744</v>
      </c>
      <c r="Q91" s="11">
        <v>0</v>
      </c>
      <c r="R91" s="11" t="s">
        <v>176</v>
      </c>
      <c r="S91" s="11" t="s">
        <v>195</v>
      </c>
      <c r="W91" s="11" t="s">
        <v>810</v>
      </c>
      <c r="AA91" s="8">
        <v>0.48</v>
      </c>
      <c r="AB91" s="11" t="s">
        <v>176</v>
      </c>
      <c r="AG91" s="11" t="s">
        <v>195</v>
      </c>
      <c r="AH91" s="11" t="s">
        <v>177</v>
      </c>
      <c r="BX91" s="11" t="s">
        <v>198</v>
      </c>
      <c r="CD91" s="11" t="s">
        <v>520</v>
      </c>
      <c r="CE91" s="5" t="s">
        <v>459</v>
      </c>
      <c r="CF91" s="5"/>
      <c r="CG91" s="5"/>
      <c r="CH91" s="5"/>
      <c r="CI91" s="5"/>
      <c r="CJ91" s="5"/>
      <c r="CK91" s="5"/>
      <c r="CL91" s="5"/>
      <c r="CM91" s="5"/>
      <c r="CN91" s="5"/>
      <c r="CO91" s="5" t="s">
        <v>460</v>
      </c>
      <c r="CP91" s="5"/>
      <c r="CQ91" s="5"/>
      <c r="CR91" s="5"/>
      <c r="CS91" s="5"/>
      <c r="CT91" s="5"/>
      <c r="CU91" s="5"/>
      <c r="CV91" s="5"/>
      <c r="CW91" s="5"/>
      <c r="CX91" s="5"/>
      <c r="CY91" s="5"/>
      <c r="CZ91" s="5"/>
      <c r="DA91" s="5"/>
      <c r="DB91" s="5"/>
      <c r="DC91" s="5"/>
      <c r="DD91" s="5"/>
      <c r="DE91" s="5"/>
      <c r="DF91" s="5"/>
      <c r="DG91" s="5"/>
      <c r="DH91" s="5"/>
      <c r="DI91" s="5"/>
      <c r="DJ91" s="5"/>
      <c r="DK91" s="5"/>
      <c r="DL91" s="5"/>
      <c r="DM91" s="5"/>
      <c r="DN91" s="5"/>
      <c r="DO91" s="5"/>
      <c r="DP91" s="5"/>
      <c r="DQ91" s="5"/>
      <c r="DR91" s="5"/>
      <c r="DS91" s="5" t="s">
        <v>461</v>
      </c>
      <c r="DT91" s="5"/>
      <c r="DU91" s="5"/>
      <c r="DV91" s="5"/>
      <c r="DW91" s="5"/>
      <c r="DX91" s="5"/>
      <c r="DY91" s="5"/>
      <c r="DZ91" s="5"/>
      <c r="EA91" s="5"/>
      <c r="EB91" s="5"/>
      <c r="EC91" s="5"/>
      <c r="ED91" s="5"/>
      <c r="EE91" s="5"/>
      <c r="EF91" s="5"/>
      <c r="EG91" s="5"/>
      <c r="EH91" s="5"/>
      <c r="EI91" s="5"/>
      <c r="EJ91" s="5"/>
      <c r="EK91" s="5"/>
      <c r="EL91" s="5"/>
      <c r="EM91" s="5"/>
      <c r="EN91" s="5"/>
      <c r="EO91" s="5"/>
      <c r="EP91" s="5"/>
      <c r="EQ91" s="5"/>
      <c r="ER91" s="5"/>
      <c r="ES91" s="5" t="s">
        <v>459</v>
      </c>
      <c r="FU91" s="11" t="s">
        <v>204</v>
      </c>
    </row>
    <row r="92" spans="1:177" s="11" customFormat="1" x14ac:dyDescent="0.25">
      <c r="A92" s="11" t="s">
        <v>173</v>
      </c>
      <c r="B92" s="11" t="s">
        <v>193</v>
      </c>
      <c r="C92" s="11" t="s">
        <v>192</v>
      </c>
      <c r="D92" s="11" t="s">
        <v>811</v>
      </c>
      <c r="E92" s="11" t="s">
        <v>533</v>
      </c>
      <c r="F92" s="22" t="s">
        <v>534</v>
      </c>
      <c r="I92" s="11" t="s">
        <v>806</v>
      </c>
      <c r="J92" s="3">
        <v>4013051028547</v>
      </c>
      <c r="K92" s="11" t="s">
        <v>194</v>
      </c>
      <c r="M92" s="11">
        <v>24</v>
      </c>
      <c r="N92" s="11" t="s">
        <v>175</v>
      </c>
      <c r="O92" s="11" t="s">
        <v>182</v>
      </c>
      <c r="P92" s="11">
        <f>31.95/1.21</f>
        <v>26.404958677685951</v>
      </c>
      <c r="Q92" s="11">
        <v>0</v>
      </c>
      <c r="R92" s="11" t="s">
        <v>176</v>
      </c>
      <c r="S92" s="11" t="s">
        <v>195</v>
      </c>
      <c r="W92" s="11" t="s">
        <v>810</v>
      </c>
      <c r="AA92" s="8">
        <v>0.56000000000000005</v>
      </c>
      <c r="AB92" s="11" t="s">
        <v>176</v>
      </c>
      <c r="AG92" s="11" t="s">
        <v>195</v>
      </c>
      <c r="AH92" s="11" t="s">
        <v>177</v>
      </c>
      <c r="BX92" s="11" t="s">
        <v>198</v>
      </c>
      <c r="CD92" s="11" t="s">
        <v>520</v>
      </c>
      <c r="CE92" s="5" t="s">
        <v>511</v>
      </c>
      <c r="CF92" s="5"/>
      <c r="CG92" s="5"/>
      <c r="CH92" s="5"/>
      <c r="CI92" s="5"/>
      <c r="CJ92" s="5"/>
      <c r="CK92" s="5"/>
      <c r="CL92" s="5"/>
      <c r="CM92" s="5"/>
      <c r="CN92" s="5"/>
      <c r="CO92" s="5" t="s">
        <v>512</v>
      </c>
      <c r="CP92" s="5"/>
      <c r="CQ92" s="5"/>
      <c r="CR92" s="5"/>
      <c r="CS92" s="5"/>
      <c r="CT92" s="5"/>
      <c r="CU92" s="5"/>
      <c r="CV92" s="5"/>
      <c r="CW92" s="5"/>
      <c r="CX92" s="5"/>
      <c r="CY92" s="5"/>
      <c r="CZ92" s="5"/>
      <c r="DA92" s="5"/>
      <c r="DB92" s="5"/>
      <c r="DC92" s="5"/>
      <c r="DD92" s="5"/>
      <c r="DE92" s="5"/>
      <c r="DF92" s="5"/>
      <c r="DG92" s="5"/>
      <c r="DH92" s="5"/>
      <c r="DI92" s="5"/>
      <c r="DJ92" s="5"/>
      <c r="DK92" s="5"/>
      <c r="DL92" s="5"/>
      <c r="DM92" s="5"/>
      <c r="DN92" s="5"/>
      <c r="DO92" s="5"/>
      <c r="DP92" s="5"/>
      <c r="DQ92" s="5"/>
      <c r="DR92" s="5"/>
      <c r="DS92" s="5" t="s">
        <v>513</v>
      </c>
      <c r="DT92" s="5"/>
      <c r="DU92" s="5"/>
      <c r="DV92" s="5"/>
      <c r="DW92" s="5"/>
      <c r="DX92" s="5"/>
      <c r="DY92" s="5"/>
      <c r="DZ92" s="5"/>
      <c r="EA92" s="5"/>
      <c r="EB92" s="5"/>
      <c r="EC92" s="5"/>
      <c r="ED92" s="5"/>
      <c r="EE92" s="5"/>
      <c r="EF92" s="5"/>
      <c r="EG92" s="5"/>
      <c r="EH92" s="5"/>
      <c r="EI92" s="5"/>
      <c r="EJ92" s="5"/>
      <c r="EK92" s="5"/>
      <c r="EL92" s="5"/>
      <c r="EM92" s="5"/>
      <c r="EN92" s="5"/>
      <c r="EO92" s="5"/>
      <c r="EP92" s="5"/>
      <c r="EQ92" s="5"/>
      <c r="ER92" s="5"/>
      <c r="ES92" s="5" t="s">
        <v>511</v>
      </c>
      <c r="FU92" s="11" t="s">
        <v>204</v>
      </c>
    </row>
    <row r="93" spans="1:177" s="11" customFormat="1" x14ac:dyDescent="0.25">
      <c r="A93" s="11" t="s">
        <v>173</v>
      </c>
      <c r="B93" s="11" t="s">
        <v>193</v>
      </c>
      <c r="C93" s="11" t="s">
        <v>192</v>
      </c>
      <c r="D93" s="11" t="s">
        <v>811</v>
      </c>
      <c r="E93" s="11" t="s">
        <v>535</v>
      </c>
      <c r="F93" s="22" t="s">
        <v>536</v>
      </c>
      <c r="I93" s="11" t="s">
        <v>807</v>
      </c>
      <c r="J93" s="3">
        <v>4013051028578</v>
      </c>
      <c r="K93" s="11" t="s">
        <v>194</v>
      </c>
      <c r="M93" s="11">
        <v>24</v>
      </c>
      <c r="N93" s="11" t="s">
        <v>175</v>
      </c>
      <c r="O93" s="11" t="s">
        <v>182</v>
      </c>
      <c r="P93" s="11">
        <f>35.95/1.21</f>
        <v>29.710743801652896</v>
      </c>
      <c r="Q93" s="11">
        <v>0</v>
      </c>
      <c r="R93" s="11" t="s">
        <v>176</v>
      </c>
      <c r="S93" s="11" t="s">
        <v>195</v>
      </c>
      <c r="W93" s="11" t="s">
        <v>810</v>
      </c>
      <c r="AA93" s="8">
        <v>0.7</v>
      </c>
      <c r="AB93" s="11" t="s">
        <v>176</v>
      </c>
      <c r="AG93" s="11" t="s">
        <v>195</v>
      </c>
      <c r="AH93" s="11" t="s">
        <v>177</v>
      </c>
      <c r="BX93" s="11" t="s">
        <v>198</v>
      </c>
      <c r="CD93" s="11" t="s">
        <v>520</v>
      </c>
      <c r="CE93" s="5" t="s">
        <v>465</v>
      </c>
      <c r="CF93" s="5"/>
      <c r="CG93" s="5"/>
      <c r="CH93" s="5"/>
      <c r="CI93" s="5"/>
      <c r="CJ93" s="5"/>
      <c r="CK93" s="5"/>
      <c r="CL93" s="5"/>
      <c r="CM93" s="5"/>
      <c r="CN93" s="5"/>
      <c r="CO93" s="5" t="s">
        <v>516</v>
      </c>
      <c r="CP93" s="5"/>
      <c r="CQ93" s="5"/>
      <c r="CR93" s="5"/>
      <c r="CS93" s="5"/>
      <c r="CT93" s="5"/>
      <c r="CU93" s="5"/>
      <c r="CV93" s="5"/>
      <c r="CW93" s="5"/>
      <c r="CX93" s="5"/>
      <c r="CY93" s="5"/>
      <c r="CZ93" s="5"/>
      <c r="DA93" s="5"/>
      <c r="DB93" s="5"/>
      <c r="DC93" s="5"/>
      <c r="DD93" s="5"/>
      <c r="DE93" s="5"/>
      <c r="DF93" s="5"/>
      <c r="DG93" s="5"/>
      <c r="DH93" s="5"/>
      <c r="DI93" s="5"/>
      <c r="DJ93" s="5"/>
      <c r="DK93" s="5"/>
      <c r="DL93" s="5"/>
      <c r="DM93" s="5"/>
      <c r="DN93" s="5"/>
      <c r="DO93" s="5"/>
      <c r="DP93" s="5"/>
      <c r="DQ93" s="5"/>
      <c r="DR93" s="5"/>
      <c r="DS93" s="5" t="s">
        <v>517</v>
      </c>
      <c r="DT93" s="5"/>
      <c r="DU93" s="5"/>
      <c r="DV93" s="5"/>
      <c r="DW93" s="5"/>
      <c r="DX93" s="5"/>
      <c r="DY93" s="5"/>
      <c r="DZ93" s="5"/>
      <c r="EA93" s="5"/>
      <c r="EB93" s="5"/>
      <c r="EC93" s="5"/>
      <c r="ED93" s="5"/>
      <c r="EE93" s="5"/>
      <c r="EF93" s="5"/>
      <c r="EG93" s="5"/>
      <c r="EH93" s="5"/>
      <c r="EI93" s="5"/>
      <c r="EJ93" s="5"/>
      <c r="EK93" s="5"/>
      <c r="EL93" s="5"/>
      <c r="EM93" s="5"/>
      <c r="EN93" s="5"/>
      <c r="EO93" s="5"/>
      <c r="EP93" s="5"/>
      <c r="EQ93" s="5"/>
      <c r="ER93" s="5"/>
      <c r="ES93" s="5" t="s">
        <v>465</v>
      </c>
      <c r="FU93" s="11" t="s">
        <v>204</v>
      </c>
    </row>
    <row r="94" spans="1:177" s="11" customFormat="1" x14ac:dyDescent="0.25">
      <c r="A94" s="11" t="s">
        <v>173</v>
      </c>
      <c r="B94" s="11" t="s">
        <v>193</v>
      </c>
      <c r="C94" s="11" t="s">
        <v>192</v>
      </c>
      <c r="D94" s="11" t="s">
        <v>811</v>
      </c>
      <c r="E94" s="11" t="s">
        <v>537</v>
      </c>
      <c r="F94" s="22" t="s">
        <v>538</v>
      </c>
      <c r="I94" s="11" t="s">
        <v>808</v>
      </c>
      <c r="J94" s="3">
        <v>4013051028400</v>
      </c>
      <c r="K94" s="11" t="s">
        <v>194</v>
      </c>
      <c r="M94" s="11">
        <v>24</v>
      </c>
      <c r="N94" s="11" t="s">
        <v>175</v>
      </c>
      <c r="O94" s="11" t="s">
        <v>182</v>
      </c>
      <c r="P94" s="11">
        <f>17.95/1.21</f>
        <v>14.834710743801653</v>
      </c>
      <c r="Q94" s="11">
        <v>0</v>
      </c>
      <c r="R94" s="11" t="s">
        <v>176</v>
      </c>
      <c r="S94" s="11" t="s">
        <v>195</v>
      </c>
      <c r="W94" s="11" t="s">
        <v>810</v>
      </c>
      <c r="AA94" s="8">
        <v>0.16</v>
      </c>
      <c r="AB94" s="11" t="s">
        <v>176</v>
      </c>
      <c r="AG94" s="11" t="s">
        <v>195</v>
      </c>
      <c r="AH94" s="11" t="s">
        <v>177</v>
      </c>
      <c r="BX94" s="11" t="s">
        <v>198</v>
      </c>
      <c r="CD94" s="11" t="s">
        <v>520</v>
      </c>
      <c r="CE94" s="5" t="s">
        <v>400</v>
      </c>
      <c r="CF94" s="5"/>
      <c r="CG94" s="5"/>
      <c r="CH94" s="5"/>
      <c r="CI94" s="5"/>
      <c r="CJ94" s="5"/>
      <c r="CK94" s="5"/>
      <c r="CL94" s="5"/>
      <c r="CM94" s="5"/>
      <c r="CN94" s="5"/>
      <c r="CO94" s="5" t="s">
        <v>539</v>
      </c>
      <c r="CP94" s="5"/>
      <c r="CQ94" s="5"/>
      <c r="CR94" s="5"/>
      <c r="CS94" s="5"/>
      <c r="CT94" s="5"/>
      <c r="CU94" s="5"/>
      <c r="CV94" s="5"/>
      <c r="CW94" s="5"/>
      <c r="CX94" s="5"/>
      <c r="CY94" s="5"/>
      <c r="CZ94" s="5"/>
      <c r="DA94" s="5"/>
      <c r="DB94" s="5"/>
      <c r="DC94" s="5"/>
      <c r="DD94" s="5"/>
      <c r="DE94" s="5"/>
      <c r="DF94" s="5"/>
      <c r="DG94" s="5"/>
      <c r="DH94" s="5"/>
      <c r="DI94" s="5"/>
      <c r="DJ94" s="5"/>
      <c r="DK94" s="5"/>
      <c r="DL94" s="5"/>
      <c r="DM94" s="5"/>
      <c r="DN94" s="5"/>
      <c r="DO94" s="5"/>
      <c r="DP94" s="5"/>
      <c r="DQ94" s="5"/>
      <c r="DR94" s="5"/>
      <c r="DS94" s="5" t="s">
        <v>245</v>
      </c>
      <c r="DT94" s="5"/>
      <c r="DU94" s="5"/>
      <c r="DV94" s="5"/>
      <c r="DW94" s="5"/>
      <c r="DX94" s="5"/>
      <c r="DY94" s="5"/>
      <c r="DZ94" s="5"/>
      <c r="EA94" s="5"/>
      <c r="EB94" s="5"/>
      <c r="EC94" s="5"/>
      <c r="ED94" s="5"/>
      <c r="EE94" s="5"/>
      <c r="EF94" s="5"/>
      <c r="EG94" s="5"/>
      <c r="EH94" s="5"/>
      <c r="EI94" s="5"/>
      <c r="EJ94" s="5"/>
      <c r="EK94" s="5"/>
      <c r="EL94" s="5"/>
      <c r="EM94" s="5"/>
      <c r="EN94" s="5"/>
      <c r="EO94" s="5"/>
      <c r="EP94" s="5"/>
      <c r="EQ94" s="5"/>
      <c r="ER94" s="5"/>
      <c r="ES94" s="5" t="s">
        <v>400</v>
      </c>
      <c r="FU94" s="11" t="s">
        <v>204</v>
      </c>
    </row>
    <row r="95" spans="1:177" s="11" customFormat="1" x14ac:dyDescent="0.25">
      <c r="A95" s="11" t="s">
        <v>173</v>
      </c>
      <c r="B95" s="11" t="s">
        <v>193</v>
      </c>
      <c r="C95" s="11" t="s">
        <v>192</v>
      </c>
      <c r="D95" s="11" t="s">
        <v>788</v>
      </c>
      <c r="E95" s="11" t="s">
        <v>540</v>
      </c>
      <c r="F95" s="22" t="s">
        <v>541</v>
      </c>
      <c r="I95" s="11" t="s">
        <v>786</v>
      </c>
      <c r="J95" s="3">
        <v>4013051029964</v>
      </c>
      <c r="K95" s="11" t="s">
        <v>194</v>
      </c>
      <c r="M95" s="11">
        <v>24</v>
      </c>
      <c r="N95" s="11" t="s">
        <v>175</v>
      </c>
      <c r="O95" s="11" t="s">
        <v>182</v>
      </c>
      <c r="P95" s="11">
        <f>24.95/1.21</f>
        <v>20.619834710743802</v>
      </c>
      <c r="Q95" s="11">
        <v>0</v>
      </c>
      <c r="R95" s="11" t="s">
        <v>176</v>
      </c>
      <c r="S95" s="11" t="s">
        <v>195</v>
      </c>
      <c r="W95" s="11" t="s">
        <v>542</v>
      </c>
      <c r="AA95" s="8">
        <v>0.21</v>
      </c>
      <c r="AB95" s="11" t="s">
        <v>176</v>
      </c>
      <c r="AG95" s="11" t="s">
        <v>195</v>
      </c>
      <c r="AH95" s="11" t="s">
        <v>177</v>
      </c>
      <c r="BX95" s="11" t="s">
        <v>238</v>
      </c>
      <c r="CD95" s="11" t="s">
        <v>543</v>
      </c>
      <c r="CE95" s="5" t="s">
        <v>279</v>
      </c>
      <c r="CF95" s="5"/>
      <c r="CG95" s="5"/>
      <c r="CH95" s="5"/>
      <c r="CI95" s="5"/>
      <c r="CJ95" s="5"/>
      <c r="CK95" s="5"/>
      <c r="CL95" s="5"/>
      <c r="CM95" s="5"/>
      <c r="CN95" s="5"/>
      <c r="CO95" s="5" t="s">
        <v>205</v>
      </c>
      <c r="CP95" s="5"/>
      <c r="CQ95" s="5"/>
      <c r="CR95" s="5"/>
      <c r="CS95" s="5"/>
      <c r="CT95" s="5"/>
      <c r="CU95" s="5"/>
      <c r="CV95" s="5"/>
      <c r="CW95" s="5"/>
      <c r="CX95" s="5"/>
      <c r="CY95" s="5"/>
      <c r="CZ95" s="5"/>
      <c r="DA95" s="5"/>
      <c r="DB95" s="5"/>
      <c r="DC95" s="5"/>
      <c r="DD95" s="5"/>
      <c r="DE95" s="5"/>
      <c r="DF95" s="5"/>
      <c r="DG95" s="5"/>
      <c r="DH95" s="5"/>
      <c r="DI95" s="5"/>
      <c r="DJ95" s="5"/>
      <c r="DK95" s="5"/>
      <c r="DL95" s="5"/>
      <c r="DM95" s="5"/>
      <c r="DN95" s="5"/>
      <c r="DO95" s="5"/>
      <c r="DP95" s="5"/>
      <c r="DQ95" s="5"/>
      <c r="DR95" s="5"/>
      <c r="DS95" s="5" t="s">
        <v>528</v>
      </c>
      <c r="DT95" s="5"/>
      <c r="DU95" s="5"/>
      <c r="DV95" s="5"/>
      <c r="DW95" s="5"/>
      <c r="DX95" s="5"/>
      <c r="DY95" s="5"/>
      <c r="DZ95" s="5"/>
      <c r="EA95" s="5"/>
      <c r="EB95" s="5"/>
      <c r="EC95" s="5"/>
      <c r="ED95" s="5"/>
      <c r="EE95" s="5"/>
      <c r="EF95" s="5"/>
      <c r="EG95" s="5"/>
      <c r="EH95" s="5"/>
      <c r="EI95" s="5"/>
      <c r="EJ95" s="5"/>
      <c r="EK95" s="5"/>
      <c r="EL95" s="5"/>
      <c r="EM95" s="5"/>
      <c r="EN95" s="5"/>
      <c r="EO95" s="5"/>
      <c r="EP95" s="5"/>
      <c r="EQ95" s="5"/>
      <c r="ER95" s="5"/>
      <c r="ES95" s="5" t="s">
        <v>279</v>
      </c>
      <c r="FU95" s="11" t="s">
        <v>204</v>
      </c>
    </row>
    <row r="96" spans="1:177" s="11" customFormat="1" x14ac:dyDescent="0.25">
      <c r="A96" s="11" t="s">
        <v>173</v>
      </c>
      <c r="B96" s="11" t="s">
        <v>193</v>
      </c>
      <c r="C96" s="11" t="s">
        <v>192</v>
      </c>
      <c r="D96" s="11" t="s">
        <v>788</v>
      </c>
      <c r="E96" s="11" t="s">
        <v>544</v>
      </c>
      <c r="F96" s="22" t="s">
        <v>545</v>
      </c>
      <c r="I96" s="11" t="s">
        <v>787</v>
      </c>
      <c r="J96" s="3">
        <v>4013051029971</v>
      </c>
      <c r="K96" s="11" t="s">
        <v>194</v>
      </c>
      <c r="M96" s="11">
        <v>24</v>
      </c>
      <c r="N96" s="11" t="s">
        <v>175</v>
      </c>
      <c r="O96" s="11" t="s">
        <v>182</v>
      </c>
      <c r="P96" s="11">
        <f>29.95/1.21</f>
        <v>24.75206611570248</v>
      </c>
      <c r="Q96" s="11">
        <v>0</v>
      </c>
      <c r="R96" s="11" t="s">
        <v>176</v>
      </c>
      <c r="S96" s="11" t="s">
        <v>195</v>
      </c>
      <c r="W96" s="11" t="s">
        <v>542</v>
      </c>
      <c r="AA96" s="8">
        <v>0.26</v>
      </c>
      <c r="AB96" s="11" t="s">
        <v>176</v>
      </c>
      <c r="AG96" s="11" t="s">
        <v>195</v>
      </c>
      <c r="AH96" s="11" t="s">
        <v>177</v>
      </c>
      <c r="BX96" s="11" t="s">
        <v>238</v>
      </c>
      <c r="CD96" s="11" t="s">
        <v>543</v>
      </c>
      <c r="CE96" s="5" t="s">
        <v>279</v>
      </c>
      <c r="CF96" s="5"/>
      <c r="CG96" s="5"/>
      <c r="CH96" s="5"/>
      <c r="CI96" s="5"/>
      <c r="CJ96" s="5"/>
      <c r="CK96" s="5"/>
      <c r="CL96" s="5"/>
      <c r="CM96" s="5"/>
      <c r="CN96" s="5"/>
      <c r="CO96" s="5" t="s">
        <v>213</v>
      </c>
      <c r="CP96" s="5"/>
      <c r="CQ96" s="5"/>
      <c r="CR96" s="5"/>
      <c r="CS96" s="5"/>
      <c r="CT96" s="5"/>
      <c r="CU96" s="5"/>
      <c r="CV96" s="5"/>
      <c r="CW96" s="5"/>
      <c r="CX96" s="5"/>
      <c r="CY96" s="5"/>
      <c r="CZ96" s="5"/>
      <c r="DA96" s="5"/>
      <c r="DB96" s="5"/>
      <c r="DC96" s="5"/>
      <c r="DD96" s="5"/>
      <c r="DE96" s="5"/>
      <c r="DF96" s="5"/>
      <c r="DG96" s="5"/>
      <c r="DH96" s="5"/>
      <c r="DI96" s="5"/>
      <c r="DJ96" s="5"/>
      <c r="DK96" s="5"/>
      <c r="DL96" s="5"/>
      <c r="DM96" s="5"/>
      <c r="DN96" s="5"/>
      <c r="DO96" s="5"/>
      <c r="DP96" s="5"/>
      <c r="DQ96" s="5"/>
      <c r="DR96" s="5"/>
      <c r="DS96" s="5" t="s">
        <v>528</v>
      </c>
      <c r="DT96" s="5"/>
      <c r="DU96" s="5"/>
      <c r="DV96" s="5"/>
      <c r="DW96" s="5"/>
      <c r="DX96" s="5"/>
      <c r="DY96" s="5"/>
      <c r="DZ96" s="5"/>
      <c r="EA96" s="5"/>
      <c r="EB96" s="5"/>
      <c r="EC96" s="5"/>
      <c r="ED96" s="5"/>
      <c r="EE96" s="5"/>
      <c r="EF96" s="5"/>
      <c r="EG96" s="5"/>
      <c r="EH96" s="5"/>
      <c r="EI96" s="5"/>
      <c r="EJ96" s="5"/>
      <c r="EK96" s="5"/>
      <c r="EL96" s="5"/>
      <c r="EM96" s="5"/>
      <c r="EN96" s="5"/>
      <c r="EO96" s="5"/>
      <c r="EP96" s="5"/>
      <c r="EQ96" s="5"/>
      <c r="ER96" s="5"/>
      <c r="ES96" s="5" t="s">
        <v>279</v>
      </c>
      <c r="FU96" s="11" t="s">
        <v>204</v>
      </c>
    </row>
    <row r="97" spans="1:177" s="11" customFormat="1" x14ac:dyDescent="0.25">
      <c r="A97" s="11" t="s">
        <v>173</v>
      </c>
      <c r="B97" s="11" t="s">
        <v>193</v>
      </c>
      <c r="C97" s="11" t="s">
        <v>192</v>
      </c>
      <c r="D97" s="11" t="s">
        <v>879</v>
      </c>
      <c r="E97" s="11" t="s">
        <v>546</v>
      </c>
      <c r="F97" s="22" t="s">
        <v>547</v>
      </c>
      <c r="I97" s="11" t="s">
        <v>875</v>
      </c>
      <c r="J97" s="3">
        <v>4013051028240</v>
      </c>
      <c r="K97" s="11" t="s">
        <v>194</v>
      </c>
      <c r="M97" s="11">
        <v>24</v>
      </c>
      <c r="N97" s="11" t="s">
        <v>175</v>
      </c>
      <c r="O97" s="11" t="s">
        <v>182</v>
      </c>
      <c r="P97" s="11">
        <f>40.9/1.21</f>
        <v>33.801652892561982</v>
      </c>
      <c r="Q97" s="11">
        <v>0</v>
      </c>
      <c r="R97" s="11" t="s">
        <v>176</v>
      </c>
      <c r="S97" s="11" t="s">
        <v>195</v>
      </c>
      <c r="W97" s="11" t="s">
        <v>877</v>
      </c>
      <c r="AA97" s="8">
        <v>0.36</v>
      </c>
      <c r="AB97" s="11" t="s">
        <v>176</v>
      </c>
      <c r="AG97" s="11" t="s">
        <v>195</v>
      </c>
      <c r="AH97" s="11" t="s">
        <v>177</v>
      </c>
      <c r="BX97" s="11" t="s">
        <v>198</v>
      </c>
      <c r="CD97" s="11" t="s">
        <v>500</v>
      </c>
      <c r="CE97" s="5" t="s">
        <v>459</v>
      </c>
      <c r="CF97" s="5"/>
      <c r="CG97" s="5"/>
      <c r="CH97" s="5"/>
      <c r="CI97" s="5"/>
      <c r="CJ97" s="5"/>
      <c r="CK97" s="5"/>
      <c r="CL97" s="5"/>
      <c r="CM97" s="5"/>
      <c r="CN97" s="5"/>
      <c r="CO97" s="5" t="s">
        <v>460</v>
      </c>
      <c r="CP97" s="5"/>
      <c r="CQ97" s="5"/>
      <c r="CR97" s="5"/>
      <c r="CS97" s="5"/>
      <c r="CT97" s="5"/>
      <c r="CU97" s="5"/>
      <c r="CV97" s="5"/>
      <c r="CW97" s="5"/>
      <c r="CX97" s="5"/>
      <c r="CY97" s="5"/>
      <c r="CZ97" s="5"/>
      <c r="DA97" s="5"/>
      <c r="DB97" s="5"/>
      <c r="DC97" s="5"/>
      <c r="DD97" s="5"/>
      <c r="DE97" s="5"/>
      <c r="DF97" s="5"/>
      <c r="DG97" s="5"/>
      <c r="DH97" s="5"/>
      <c r="DI97" s="5"/>
      <c r="DJ97" s="5"/>
      <c r="DK97" s="5"/>
      <c r="DL97" s="5"/>
      <c r="DM97" s="5"/>
      <c r="DN97" s="5"/>
      <c r="DO97" s="5"/>
      <c r="DP97" s="5"/>
      <c r="DQ97" s="5"/>
      <c r="DR97" s="5"/>
      <c r="DS97" s="5" t="s">
        <v>461</v>
      </c>
      <c r="DT97" s="5"/>
      <c r="DU97" s="5"/>
      <c r="DV97" s="5"/>
      <c r="DW97" s="5"/>
      <c r="DX97" s="5"/>
      <c r="DY97" s="5"/>
      <c r="DZ97" s="5"/>
      <c r="EA97" s="5"/>
      <c r="EB97" s="5"/>
      <c r="EC97" s="5"/>
      <c r="ED97" s="5"/>
      <c r="EE97" s="5"/>
      <c r="EF97" s="5"/>
      <c r="EG97" s="5"/>
      <c r="EH97" s="5"/>
      <c r="EI97" s="5"/>
      <c r="EJ97" s="5"/>
      <c r="EK97" s="5"/>
      <c r="EL97" s="5"/>
      <c r="EM97" s="5"/>
      <c r="EN97" s="5"/>
      <c r="EO97" s="5"/>
      <c r="EP97" s="5"/>
      <c r="EQ97" s="5"/>
      <c r="ER97" s="5"/>
      <c r="ES97" s="5" t="s">
        <v>459</v>
      </c>
      <c r="FU97" s="11" t="s">
        <v>204</v>
      </c>
    </row>
    <row r="98" spans="1:177" s="11" customFormat="1" x14ac:dyDescent="0.25">
      <c r="A98" s="11" t="s">
        <v>173</v>
      </c>
      <c r="B98" s="11" t="s">
        <v>193</v>
      </c>
      <c r="C98" s="11" t="s">
        <v>192</v>
      </c>
      <c r="D98" s="11" t="s">
        <v>879</v>
      </c>
      <c r="E98" s="11" t="s">
        <v>548</v>
      </c>
      <c r="F98" s="22" t="s">
        <v>549</v>
      </c>
      <c r="I98" s="11" t="s">
        <v>876</v>
      </c>
      <c r="J98" s="3">
        <v>1000247498003</v>
      </c>
      <c r="K98" s="11" t="s">
        <v>194</v>
      </c>
      <c r="M98" s="11">
        <v>24</v>
      </c>
      <c r="N98" s="11" t="s">
        <v>175</v>
      </c>
      <c r="O98" s="11" t="s">
        <v>182</v>
      </c>
      <c r="P98" s="11">
        <f>48.95/1.21</f>
        <v>40.45454545454546</v>
      </c>
      <c r="Q98" s="11">
        <v>20</v>
      </c>
      <c r="R98" s="11" t="s">
        <v>195</v>
      </c>
      <c r="S98" s="11" t="s">
        <v>195</v>
      </c>
      <c r="W98" s="11" t="s">
        <v>877</v>
      </c>
      <c r="AA98" s="8">
        <v>0.52</v>
      </c>
      <c r="AB98" s="11" t="s">
        <v>176</v>
      </c>
      <c r="AG98" s="11" t="s">
        <v>195</v>
      </c>
      <c r="AH98" s="11" t="s">
        <v>177</v>
      </c>
      <c r="BX98" s="11" t="s">
        <v>198</v>
      </c>
      <c r="CD98" s="11" t="s">
        <v>500</v>
      </c>
      <c r="CE98" s="5" t="s">
        <v>465</v>
      </c>
      <c r="CF98" s="5"/>
      <c r="CG98" s="5"/>
      <c r="CH98" s="5"/>
      <c r="CI98" s="5"/>
      <c r="CJ98" s="5"/>
      <c r="CK98" s="5"/>
      <c r="CL98" s="5"/>
      <c r="CM98" s="5"/>
      <c r="CN98" s="5"/>
      <c r="CO98" s="5" t="s">
        <v>516</v>
      </c>
      <c r="CP98" s="5"/>
      <c r="CQ98" s="5"/>
      <c r="CR98" s="5"/>
      <c r="CS98" s="5"/>
      <c r="CT98" s="5"/>
      <c r="CU98" s="5"/>
      <c r="CV98" s="5"/>
      <c r="CW98" s="5"/>
      <c r="CX98" s="5"/>
      <c r="CY98" s="5"/>
      <c r="CZ98" s="5"/>
      <c r="DA98" s="5"/>
      <c r="DB98" s="5"/>
      <c r="DC98" s="5"/>
      <c r="DD98" s="5"/>
      <c r="DE98" s="5"/>
      <c r="DF98" s="5"/>
      <c r="DG98" s="5"/>
      <c r="DH98" s="5"/>
      <c r="DI98" s="5"/>
      <c r="DJ98" s="5"/>
      <c r="DK98" s="5"/>
      <c r="DL98" s="5"/>
      <c r="DM98" s="5"/>
      <c r="DN98" s="5"/>
      <c r="DO98" s="5"/>
      <c r="DP98" s="5"/>
      <c r="DQ98" s="5"/>
      <c r="DR98" s="5"/>
      <c r="DS98" s="5" t="s">
        <v>517</v>
      </c>
      <c r="DT98" s="5"/>
      <c r="DU98" s="5"/>
      <c r="DV98" s="5"/>
      <c r="DW98" s="5"/>
      <c r="DX98" s="5"/>
      <c r="DY98" s="5"/>
      <c r="DZ98" s="5"/>
      <c r="EA98" s="5"/>
      <c r="EB98" s="5"/>
      <c r="EC98" s="5"/>
      <c r="ED98" s="5"/>
      <c r="EE98" s="5"/>
      <c r="EF98" s="5"/>
      <c r="EG98" s="5"/>
      <c r="EH98" s="5"/>
      <c r="EI98" s="5"/>
      <c r="EJ98" s="5"/>
      <c r="EK98" s="5"/>
      <c r="EL98" s="5"/>
      <c r="EM98" s="5"/>
      <c r="EN98" s="5"/>
      <c r="EO98" s="5"/>
      <c r="EP98" s="5"/>
      <c r="EQ98" s="5"/>
      <c r="ER98" s="5"/>
      <c r="ES98" s="5" t="s">
        <v>465</v>
      </c>
      <c r="FU98" s="11" t="s">
        <v>204</v>
      </c>
    </row>
    <row r="99" spans="1:177" s="11" customFormat="1" x14ac:dyDescent="0.25">
      <c r="A99" s="11" t="s">
        <v>173</v>
      </c>
      <c r="B99" s="11" t="s">
        <v>193</v>
      </c>
      <c r="C99" s="11" t="s">
        <v>192</v>
      </c>
      <c r="D99" s="11" t="s">
        <v>788</v>
      </c>
      <c r="E99" s="11" t="s">
        <v>550</v>
      </c>
      <c r="F99" s="22" t="s">
        <v>551</v>
      </c>
      <c r="I99" s="11" t="s">
        <v>878</v>
      </c>
      <c r="J99" s="3">
        <v>4013051029957</v>
      </c>
      <c r="K99" s="11" t="s">
        <v>194</v>
      </c>
      <c r="M99" s="11">
        <v>24</v>
      </c>
      <c r="N99" s="11" t="s">
        <v>175</v>
      </c>
      <c r="O99" s="11" t="s">
        <v>182</v>
      </c>
      <c r="P99" s="11">
        <f t="shared" ref="P99:P101" si="7">20.95/1.21</f>
        <v>17.314049586776861</v>
      </c>
      <c r="Q99" s="11">
        <v>0</v>
      </c>
      <c r="R99" s="11" t="s">
        <v>176</v>
      </c>
      <c r="S99" s="11" t="s">
        <v>195</v>
      </c>
      <c r="W99" s="11" t="s">
        <v>542</v>
      </c>
      <c r="AA99" s="8">
        <v>0.16</v>
      </c>
      <c r="AB99" s="11" t="s">
        <v>176</v>
      </c>
      <c r="AG99" s="11" t="s">
        <v>195</v>
      </c>
      <c r="AH99" s="11" t="s">
        <v>177</v>
      </c>
      <c r="BX99" s="11" t="s">
        <v>238</v>
      </c>
      <c r="CD99" s="11" t="s">
        <v>543</v>
      </c>
      <c r="CE99" s="5" t="s">
        <v>400</v>
      </c>
      <c r="CF99" s="5"/>
      <c r="CG99" s="5"/>
      <c r="CH99" s="5"/>
      <c r="CI99" s="5"/>
      <c r="CJ99" s="5"/>
      <c r="CK99" s="5"/>
      <c r="CL99" s="5"/>
      <c r="CM99" s="5"/>
      <c r="CN99" s="5"/>
      <c r="CO99" s="5" t="s">
        <v>523</v>
      </c>
      <c r="CP99" s="5"/>
      <c r="CQ99" s="5"/>
      <c r="CR99" s="5"/>
      <c r="CS99" s="5"/>
      <c r="CT99" s="5"/>
      <c r="CU99" s="5"/>
      <c r="CV99" s="5"/>
      <c r="CW99" s="5"/>
      <c r="CX99" s="5"/>
      <c r="CY99" s="5"/>
      <c r="CZ99" s="5"/>
      <c r="DA99" s="5"/>
      <c r="DB99" s="5"/>
      <c r="DC99" s="5"/>
      <c r="DD99" s="5"/>
      <c r="DE99" s="5"/>
      <c r="DF99" s="5"/>
      <c r="DG99" s="5"/>
      <c r="DH99" s="5"/>
      <c r="DI99" s="5"/>
      <c r="DJ99" s="5"/>
      <c r="DK99" s="5"/>
      <c r="DL99" s="5"/>
      <c r="DM99" s="5"/>
      <c r="DN99" s="5"/>
      <c r="DO99" s="5"/>
      <c r="DP99" s="5"/>
      <c r="DQ99" s="5"/>
      <c r="DR99" s="5"/>
      <c r="DS99" s="5" t="s">
        <v>203</v>
      </c>
      <c r="DT99" s="5"/>
      <c r="DU99" s="5"/>
      <c r="DV99" s="5"/>
      <c r="DW99" s="5"/>
      <c r="DX99" s="5"/>
      <c r="DY99" s="5"/>
      <c r="DZ99" s="5"/>
      <c r="EA99" s="5"/>
      <c r="EB99" s="5"/>
      <c r="EC99" s="5"/>
      <c r="ED99" s="5"/>
      <c r="EE99" s="5"/>
      <c r="EF99" s="5"/>
      <c r="EG99" s="5"/>
      <c r="EH99" s="5"/>
      <c r="EI99" s="5"/>
      <c r="EJ99" s="5"/>
      <c r="EK99" s="5"/>
      <c r="EL99" s="5"/>
      <c r="EM99" s="5"/>
      <c r="EN99" s="5"/>
      <c r="EO99" s="5"/>
      <c r="EP99" s="5"/>
      <c r="EQ99" s="5"/>
      <c r="ER99" s="5"/>
      <c r="ES99" s="5" t="s">
        <v>400</v>
      </c>
      <c r="FU99" s="11" t="s">
        <v>204</v>
      </c>
    </row>
    <row r="100" spans="1:177" s="11" customFormat="1" x14ac:dyDescent="0.25">
      <c r="A100" s="11" t="s">
        <v>173</v>
      </c>
      <c r="B100" s="11" t="s">
        <v>193</v>
      </c>
      <c r="C100" s="11" t="s">
        <v>192</v>
      </c>
      <c r="D100" s="11" t="s">
        <v>789</v>
      </c>
      <c r="E100" s="11" t="s">
        <v>552</v>
      </c>
      <c r="F100" s="22" t="s">
        <v>553</v>
      </c>
      <c r="I100" s="11" t="s">
        <v>794</v>
      </c>
      <c r="J100" s="3">
        <v>4013051029728</v>
      </c>
      <c r="K100" s="11" t="s">
        <v>194</v>
      </c>
      <c r="M100" s="11">
        <v>24</v>
      </c>
      <c r="N100" s="11" t="s">
        <v>175</v>
      </c>
      <c r="O100" s="11" t="s">
        <v>182</v>
      </c>
      <c r="P100" s="11">
        <f t="shared" si="7"/>
        <v>17.314049586776861</v>
      </c>
      <c r="Q100" s="11">
        <v>0</v>
      </c>
      <c r="R100" s="11" t="s">
        <v>176</v>
      </c>
      <c r="S100" s="11" t="s">
        <v>195</v>
      </c>
      <c r="W100" s="11" t="s">
        <v>800</v>
      </c>
      <c r="AA100" s="8">
        <v>0.17</v>
      </c>
      <c r="AB100" s="11" t="s">
        <v>176</v>
      </c>
      <c r="AG100" s="11" t="s">
        <v>195</v>
      </c>
      <c r="AH100" s="11" t="s">
        <v>177</v>
      </c>
      <c r="BX100" s="11" t="s">
        <v>210</v>
      </c>
      <c r="CD100" s="11" t="s">
        <v>500</v>
      </c>
      <c r="CE100" s="5" t="s">
        <v>400</v>
      </c>
      <c r="CF100" s="5"/>
      <c r="CG100" s="5"/>
      <c r="CH100" s="5"/>
      <c r="CI100" s="5"/>
      <c r="CJ100" s="5"/>
      <c r="CK100" s="5"/>
      <c r="CL100" s="5"/>
      <c r="CM100" s="5"/>
      <c r="CN100" s="5"/>
      <c r="CO100" s="5" t="s">
        <v>523</v>
      </c>
      <c r="CP100" s="5"/>
      <c r="CQ100" s="5"/>
      <c r="CR100" s="5"/>
      <c r="CS100" s="5"/>
      <c r="CT100" s="5"/>
      <c r="CU100" s="5"/>
      <c r="CV100" s="5"/>
      <c r="CW100" s="5"/>
      <c r="CX100" s="5"/>
      <c r="CY100" s="5"/>
      <c r="CZ100" s="5"/>
      <c r="DA100" s="5"/>
      <c r="DB100" s="5"/>
      <c r="DC100" s="5"/>
      <c r="DD100" s="5"/>
      <c r="DE100" s="5"/>
      <c r="DF100" s="5"/>
      <c r="DG100" s="5"/>
      <c r="DH100" s="5"/>
      <c r="DI100" s="5"/>
      <c r="DJ100" s="5"/>
      <c r="DK100" s="5"/>
      <c r="DL100" s="5"/>
      <c r="DM100" s="5"/>
      <c r="DN100" s="5"/>
      <c r="DO100" s="5"/>
      <c r="DP100" s="5"/>
      <c r="DQ100" s="5"/>
      <c r="DR100" s="5"/>
      <c r="DS100" s="5" t="s">
        <v>203</v>
      </c>
      <c r="DT100" s="5"/>
      <c r="DU100" s="5"/>
      <c r="DV100" s="5"/>
      <c r="DW100" s="5"/>
      <c r="DX100" s="5"/>
      <c r="DY100" s="5"/>
      <c r="DZ100" s="5"/>
      <c r="EA100" s="5"/>
      <c r="EB100" s="5"/>
      <c r="EC100" s="5"/>
      <c r="ED100" s="5"/>
      <c r="EE100" s="5"/>
      <c r="EF100" s="5"/>
      <c r="EG100" s="5"/>
      <c r="EH100" s="5"/>
      <c r="EI100" s="5"/>
      <c r="EJ100" s="5"/>
      <c r="EK100" s="5"/>
      <c r="EL100" s="5"/>
      <c r="EM100" s="5"/>
      <c r="EN100" s="5"/>
      <c r="EO100" s="5"/>
      <c r="EP100" s="5"/>
      <c r="EQ100" s="5"/>
      <c r="ER100" s="5"/>
      <c r="ES100" s="5" t="s">
        <v>400</v>
      </c>
      <c r="FU100" s="11" t="s">
        <v>204</v>
      </c>
    </row>
    <row r="101" spans="1:177" s="11" customFormat="1" x14ac:dyDescent="0.25">
      <c r="A101" s="11" t="s">
        <v>173</v>
      </c>
      <c r="B101" s="11" t="s">
        <v>193</v>
      </c>
      <c r="C101" s="11" t="s">
        <v>192</v>
      </c>
      <c r="D101" s="11" t="s">
        <v>799</v>
      </c>
      <c r="E101" s="11" t="s">
        <v>554</v>
      </c>
      <c r="F101" s="22" t="s">
        <v>555</v>
      </c>
      <c r="I101" s="11" t="s">
        <v>798</v>
      </c>
      <c r="J101" s="3">
        <v>4013051029711</v>
      </c>
      <c r="K101" s="11" t="s">
        <v>194</v>
      </c>
      <c r="M101" s="11">
        <v>24</v>
      </c>
      <c r="N101" s="11" t="s">
        <v>175</v>
      </c>
      <c r="O101" s="11" t="s">
        <v>182</v>
      </c>
      <c r="P101" s="11">
        <f t="shared" si="7"/>
        <v>17.314049586776861</v>
      </c>
      <c r="Q101" s="11">
        <v>0</v>
      </c>
      <c r="R101" s="11" t="s">
        <v>176</v>
      </c>
      <c r="S101" s="11" t="s">
        <v>195</v>
      </c>
      <c r="W101" s="11" t="s">
        <v>800</v>
      </c>
      <c r="AA101" s="8">
        <v>0.17</v>
      </c>
      <c r="AB101" s="11" t="s">
        <v>176</v>
      </c>
      <c r="AG101" s="11" t="s">
        <v>195</v>
      </c>
      <c r="AH101" s="11" t="s">
        <v>177</v>
      </c>
      <c r="BX101" s="11" t="s">
        <v>197</v>
      </c>
      <c r="CD101" s="11" t="s">
        <v>500</v>
      </c>
      <c r="CE101" s="5" t="s">
        <v>400</v>
      </c>
      <c r="CF101" s="5"/>
      <c r="CG101" s="5"/>
      <c r="CH101" s="5"/>
      <c r="CI101" s="5"/>
      <c r="CJ101" s="5"/>
      <c r="CK101" s="5"/>
      <c r="CL101" s="5"/>
      <c r="CM101" s="5"/>
      <c r="CN101" s="5"/>
      <c r="CO101" s="5" t="s">
        <v>523</v>
      </c>
      <c r="CP101" s="5"/>
      <c r="CQ101" s="5"/>
      <c r="CR101" s="5"/>
      <c r="CS101" s="5"/>
      <c r="CT101" s="5"/>
      <c r="CU101" s="5"/>
      <c r="CV101" s="5"/>
      <c r="CW101" s="5"/>
      <c r="CX101" s="5"/>
      <c r="CY101" s="5"/>
      <c r="CZ101" s="5"/>
      <c r="DA101" s="5"/>
      <c r="DB101" s="5"/>
      <c r="DC101" s="5"/>
      <c r="DD101" s="5"/>
      <c r="DE101" s="5"/>
      <c r="DF101" s="5"/>
      <c r="DG101" s="5"/>
      <c r="DH101" s="5"/>
      <c r="DI101" s="5"/>
      <c r="DJ101" s="5"/>
      <c r="DK101" s="5"/>
      <c r="DL101" s="5"/>
      <c r="DM101" s="5"/>
      <c r="DN101" s="5"/>
      <c r="DO101" s="5"/>
      <c r="DP101" s="5"/>
      <c r="DQ101" s="5"/>
      <c r="DR101" s="5"/>
      <c r="DS101" s="5" t="s">
        <v>203</v>
      </c>
      <c r="DT101" s="5"/>
      <c r="DU101" s="5"/>
      <c r="DV101" s="5"/>
      <c r="DW101" s="5"/>
      <c r="DX101" s="5"/>
      <c r="DY101" s="5"/>
      <c r="DZ101" s="5"/>
      <c r="EA101" s="5"/>
      <c r="EB101" s="5"/>
      <c r="EC101" s="5"/>
      <c r="ED101" s="5"/>
      <c r="EE101" s="5"/>
      <c r="EF101" s="5"/>
      <c r="EG101" s="5"/>
      <c r="EH101" s="5"/>
      <c r="EI101" s="5"/>
      <c r="EJ101" s="5"/>
      <c r="EK101" s="5"/>
      <c r="EL101" s="5"/>
      <c r="EM101" s="5"/>
      <c r="EN101" s="5"/>
      <c r="EO101" s="5"/>
      <c r="EP101" s="5"/>
      <c r="EQ101" s="5"/>
      <c r="ER101" s="5"/>
      <c r="ES101" s="5" t="s">
        <v>400</v>
      </c>
      <c r="FU101" s="11" t="s">
        <v>204</v>
      </c>
    </row>
    <row r="102" spans="1:177" s="11" customFormat="1" x14ac:dyDescent="0.25">
      <c r="A102" s="11" t="s">
        <v>173</v>
      </c>
      <c r="B102" s="11" t="s">
        <v>193</v>
      </c>
      <c r="C102" s="11" t="s">
        <v>192</v>
      </c>
      <c r="D102" s="11" t="s">
        <v>728</v>
      </c>
      <c r="E102" s="11" t="s">
        <v>556</v>
      </c>
      <c r="F102" s="22" t="s">
        <v>557</v>
      </c>
      <c r="J102" s="3">
        <v>4013051019712</v>
      </c>
      <c r="K102" s="11" t="s">
        <v>194</v>
      </c>
      <c r="M102" s="11">
        <v>24</v>
      </c>
      <c r="N102" s="11" t="s">
        <v>175</v>
      </c>
      <c r="O102" s="11" t="s">
        <v>182</v>
      </c>
      <c r="P102" s="11">
        <f>25.95/1.21</f>
        <v>21.446280991735538</v>
      </c>
      <c r="Q102" s="11">
        <v>0</v>
      </c>
      <c r="R102" s="11" t="s">
        <v>176</v>
      </c>
      <c r="S102" s="11" t="s">
        <v>195</v>
      </c>
      <c r="W102" s="11" t="s">
        <v>558</v>
      </c>
      <c r="AA102" s="8">
        <v>0.16</v>
      </c>
      <c r="AB102" s="11" t="s">
        <v>176</v>
      </c>
      <c r="AG102" s="11" t="s">
        <v>195</v>
      </c>
      <c r="AH102" s="11" t="s">
        <v>177</v>
      </c>
      <c r="BX102" s="11" t="s">
        <v>197</v>
      </c>
      <c r="CD102" s="7" t="s">
        <v>200</v>
      </c>
      <c r="CE102" s="5" t="s">
        <v>203</v>
      </c>
      <c r="CF102" s="5"/>
      <c r="CG102" s="5"/>
      <c r="CH102" s="5"/>
      <c r="CI102" s="5"/>
      <c r="CJ102" s="5"/>
      <c r="CK102" s="5"/>
      <c r="CL102" s="5"/>
      <c r="CM102" s="5"/>
      <c r="CN102" s="5"/>
      <c r="CO102" s="5" t="s">
        <v>559</v>
      </c>
      <c r="CP102" s="5"/>
      <c r="CQ102" s="5"/>
      <c r="CR102" s="5"/>
      <c r="CS102" s="5"/>
      <c r="CT102" s="5"/>
      <c r="CU102" s="5"/>
      <c r="CV102" s="5"/>
      <c r="CW102" s="5"/>
      <c r="CX102" s="5"/>
      <c r="CY102" s="5"/>
      <c r="CZ102" s="5"/>
      <c r="DA102" s="5"/>
      <c r="DB102" s="5"/>
      <c r="DC102" s="5"/>
      <c r="DD102" s="5"/>
      <c r="DE102" s="5"/>
      <c r="DF102" s="5"/>
      <c r="DG102" s="5"/>
      <c r="DH102" s="5"/>
      <c r="DI102" s="5"/>
      <c r="DJ102" s="5"/>
      <c r="DK102" s="5"/>
      <c r="DL102" s="5"/>
      <c r="DM102" s="5"/>
      <c r="DN102" s="5"/>
      <c r="DO102" s="5"/>
      <c r="DP102" s="5"/>
      <c r="DQ102" s="5"/>
      <c r="DR102" s="5"/>
      <c r="DS102" s="5" t="s">
        <v>203</v>
      </c>
      <c r="DT102" s="5"/>
      <c r="DU102" s="5"/>
      <c r="DV102" s="5"/>
      <c r="DW102" s="5"/>
      <c r="DX102" s="5"/>
      <c r="DY102" s="5"/>
      <c r="DZ102" s="5"/>
      <c r="EA102" s="5"/>
      <c r="EB102" s="5"/>
      <c r="EC102" s="5"/>
      <c r="ED102" s="5"/>
      <c r="EE102" s="5"/>
      <c r="EF102" s="5"/>
      <c r="EG102" s="5"/>
      <c r="EH102" s="5"/>
      <c r="EI102" s="5"/>
      <c r="EJ102" s="5"/>
      <c r="EK102" s="5"/>
      <c r="EL102" s="5"/>
      <c r="EM102" s="5"/>
      <c r="EN102" s="5"/>
      <c r="EO102" s="5"/>
      <c r="EP102" s="5"/>
      <c r="EQ102" s="5"/>
      <c r="ER102" s="5"/>
      <c r="ES102" s="5" t="s">
        <v>203</v>
      </c>
      <c r="FU102" s="11" t="s">
        <v>204</v>
      </c>
    </row>
    <row r="103" spans="1:177" s="11" customFormat="1" x14ac:dyDescent="0.25">
      <c r="A103" s="11" t="s">
        <v>173</v>
      </c>
      <c r="B103" s="11" t="s">
        <v>193</v>
      </c>
      <c r="C103" s="11" t="s">
        <v>192</v>
      </c>
      <c r="D103" s="11" t="s">
        <v>729</v>
      </c>
      <c r="E103" s="11" t="s">
        <v>560</v>
      </c>
      <c r="F103" s="22" t="s">
        <v>561</v>
      </c>
      <c r="J103" s="3">
        <v>4013051021388</v>
      </c>
      <c r="K103" s="11" t="s">
        <v>194</v>
      </c>
      <c r="M103" s="11">
        <v>24</v>
      </c>
      <c r="N103" s="11" t="s">
        <v>175</v>
      </c>
      <c r="O103" s="11" t="s">
        <v>182</v>
      </c>
      <c r="P103" s="11">
        <f>29.95/1.21</f>
        <v>24.75206611570248</v>
      </c>
      <c r="Q103" s="11">
        <v>0</v>
      </c>
      <c r="R103" s="11" t="s">
        <v>176</v>
      </c>
      <c r="S103" s="11" t="s">
        <v>195</v>
      </c>
      <c r="W103" s="11" t="s">
        <v>491</v>
      </c>
      <c r="AA103" s="8">
        <v>0.12</v>
      </c>
      <c r="AB103" s="11" t="s">
        <v>176</v>
      </c>
      <c r="AG103" s="11" t="s">
        <v>195</v>
      </c>
      <c r="AH103" s="11" t="s">
        <v>177</v>
      </c>
      <c r="BX103" s="11" t="s">
        <v>197</v>
      </c>
      <c r="CD103" s="11" t="s">
        <v>562</v>
      </c>
      <c r="CE103" s="5" t="s">
        <v>395</v>
      </c>
      <c r="CF103" s="5"/>
      <c r="CG103" s="5"/>
      <c r="CH103" s="5"/>
      <c r="CI103" s="5"/>
      <c r="CJ103" s="5"/>
      <c r="CK103" s="5"/>
      <c r="CL103" s="5"/>
      <c r="CM103" s="5"/>
      <c r="CN103" s="5"/>
      <c r="CO103" s="5" t="s">
        <v>539</v>
      </c>
      <c r="CP103" s="5"/>
      <c r="CQ103" s="5"/>
      <c r="CR103" s="5"/>
      <c r="CS103" s="5"/>
      <c r="CT103" s="5"/>
      <c r="CU103" s="5"/>
      <c r="CV103" s="5"/>
      <c r="CW103" s="5"/>
      <c r="CX103" s="5"/>
      <c r="CY103" s="5"/>
      <c r="CZ103" s="5"/>
      <c r="DA103" s="5"/>
      <c r="DB103" s="5"/>
      <c r="DC103" s="5"/>
      <c r="DD103" s="5"/>
      <c r="DE103" s="5"/>
      <c r="DF103" s="5"/>
      <c r="DG103" s="5"/>
      <c r="DH103" s="5"/>
      <c r="DI103" s="5"/>
      <c r="DJ103" s="5"/>
      <c r="DK103" s="5"/>
      <c r="DL103" s="5"/>
      <c r="DM103" s="5"/>
      <c r="DN103" s="5"/>
      <c r="DO103" s="5"/>
      <c r="DP103" s="5"/>
      <c r="DQ103" s="5"/>
      <c r="DR103" s="5"/>
      <c r="DS103" s="5" t="s">
        <v>563</v>
      </c>
      <c r="DT103" s="5"/>
      <c r="DU103" s="5"/>
      <c r="DV103" s="5"/>
      <c r="DW103" s="5"/>
      <c r="DX103" s="5"/>
      <c r="DY103" s="5"/>
      <c r="DZ103" s="5"/>
      <c r="EA103" s="5"/>
      <c r="EB103" s="5"/>
      <c r="EC103" s="5"/>
      <c r="ED103" s="5"/>
      <c r="EE103" s="5"/>
      <c r="EF103" s="5"/>
      <c r="EG103" s="5"/>
      <c r="EH103" s="5"/>
      <c r="EI103" s="5"/>
      <c r="EJ103" s="5"/>
      <c r="EK103" s="5"/>
      <c r="EL103" s="5"/>
      <c r="EM103" s="5"/>
      <c r="EN103" s="5"/>
      <c r="EO103" s="5"/>
      <c r="EP103" s="5"/>
      <c r="EQ103" s="5"/>
      <c r="ER103" s="5"/>
      <c r="ES103" s="5" t="s">
        <v>212</v>
      </c>
      <c r="FU103" s="11" t="s">
        <v>204</v>
      </c>
    </row>
    <row r="104" spans="1:177" s="11" customFormat="1" x14ac:dyDescent="0.25">
      <c r="A104" s="11" t="s">
        <v>173</v>
      </c>
      <c r="B104" s="11" t="s">
        <v>193</v>
      </c>
      <c r="C104" s="11" t="s">
        <v>192</v>
      </c>
      <c r="D104" s="11" t="s">
        <v>730</v>
      </c>
      <c r="E104" s="11" t="s">
        <v>564</v>
      </c>
      <c r="F104" s="22" t="s">
        <v>565</v>
      </c>
      <c r="J104" s="3">
        <v>4013051021401</v>
      </c>
      <c r="K104" s="11" t="s">
        <v>194</v>
      </c>
      <c r="M104" s="11">
        <v>24</v>
      </c>
      <c r="N104" s="11" t="s">
        <v>175</v>
      </c>
      <c r="O104" s="11" t="s">
        <v>182</v>
      </c>
      <c r="P104" s="11">
        <f>19.9/1.21</f>
        <v>16.446280991735538</v>
      </c>
      <c r="Q104" s="11">
        <v>0</v>
      </c>
      <c r="R104" s="11" t="s">
        <v>176</v>
      </c>
      <c r="S104" s="11" t="s">
        <v>195</v>
      </c>
      <c r="W104" s="11" t="s">
        <v>481</v>
      </c>
      <c r="AA104" s="8">
        <v>0.06</v>
      </c>
      <c r="AB104" s="11" t="s">
        <v>176</v>
      </c>
      <c r="AG104" s="11" t="s">
        <v>195</v>
      </c>
      <c r="AH104" s="11" t="s">
        <v>177</v>
      </c>
      <c r="BX104" s="11" t="s">
        <v>196</v>
      </c>
      <c r="CD104" s="7" t="s">
        <v>200</v>
      </c>
      <c r="CE104" s="5" t="s">
        <v>568</v>
      </c>
      <c r="CF104" s="5"/>
      <c r="CG104" s="5"/>
      <c r="CH104" s="5"/>
      <c r="CI104" s="5"/>
      <c r="CJ104" s="5"/>
      <c r="CK104" s="5"/>
      <c r="CL104" s="5"/>
      <c r="CM104" s="5"/>
      <c r="CN104" s="5"/>
      <c r="CO104" s="5" t="s">
        <v>539</v>
      </c>
      <c r="CP104" s="5"/>
      <c r="CQ104" s="5"/>
      <c r="CR104" s="5"/>
      <c r="CS104" s="5"/>
      <c r="CT104" s="5"/>
      <c r="CU104" s="5"/>
      <c r="CV104" s="5"/>
      <c r="CW104" s="5"/>
      <c r="CX104" s="5"/>
      <c r="CY104" s="5"/>
      <c r="CZ104" s="5"/>
      <c r="DA104" s="5"/>
      <c r="DB104" s="5"/>
      <c r="DC104" s="5"/>
      <c r="DD104" s="5"/>
      <c r="DE104" s="5"/>
      <c r="DF104" s="5"/>
      <c r="DG104" s="5"/>
      <c r="DH104" s="5"/>
      <c r="DI104" s="5"/>
      <c r="DJ104" s="5"/>
      <c r="DK104" s="5"/>
      <c r="DL104" s="5"/>
      <c r="DM104" s="5"/>
      <c r="DN104" s="5"/>
      <c r="DO104" s="5"/>
      <c r="DP104" s="5"/>
      <c r="DQ104" s="5"/>
      <c r="DR104" s="5"/>
      <c r="DS104" s="5" t="s">
        <v>212</v>
      </c>
      <c r="DT104" s="5"/>
      <c r="DU104" s="5"/>
      <c r="DV104" s="5"/>
      <c r="DW104" s="5"/>
      <c r="DX104" s="5"/>
      <c r="DY104" s="5"/>
      <c r="DZ104" s="5"/>
      <c r="EA104" s="5"/>
      <c r="EB104" s="5"/>
      <c r="EC104" s="5"/>
      <c r="ED104" s="5"/>
      <c r="EE104" s="5"/>
      <c r="EF104" s="5"/>
      <c r="EG104" s="5"/>
      <c r="EH104" s="5"/>
      <c r="EI104" s="5"/>
      <c r="EJ104" s="5"/>
      <c r="EK104" s="5"/>
      <c r="EL104" s="5"/>
      <c r="EM104" s="5"/>
      <c r="EN104" s="5"/>
      <c r="EO104" s="5"/>
      <c r="EP104" s="5"/>
      <c r="EQ104" s="5"/>
      <c r="ER104" s="5"/>
      <c r="ES104" s="5" t="s">
        <v>563</v>
      </c>
      <c r="FU104" s="11" t="s">
        <v>204</v>
      </c>
    </row>
    <row r="105" spans="1:177" s="11" customFormat="1" x14ac:dyDescent="0.25">
      <c r="A105" s="11" t="s">
        <v>173</v>
      </c>
      <c r="B105" s="11" t="s">
        <v>193</v>
      </c>
      <c r="C105" s="11" t="s">
        <v>192</v>
      </c>
      <c r="D105" s="11" t="s">
        <v>731</v>
      </c>
      <c r="E105" s="11" t="s">
        <v>566</v>
      </c>
      <c r="F105" s="22" t="s">
        <v>567</v>
      </c>
      <c r="J105" s="3">
        <v>4013051023856</v>
      </c>
      <c r="K105" s="11" t="s">
        <v>194</v>
      </c>
      <c r="M105" s="11">
        <v>24</v>
      </c>
      <c r="N105" s="11" t="s">
        <v>175</v>
      </c>
      <c r="O105" s="11" t="s">
        <v>182</v>
      </c>
      <c r="P105" s="11">
        <f>19.9/1.21</f>
        <v>16.446280991735538</v>
      </c>
      <c r="Q105" s="11">
        <v>0</v>
      </c>
      <c r="R105" s="11" t="s">
        <v>176</v>
      </c>
      <c r="S105" s="11" t="s">
        <v>195</v>
      </c>
      <c r="W105" s="11" t="s">
        <v>481</v>
      </c>
      <c r="AA105" s="8">
        <v>0.06</v>
      </c>
      <c r="AB105" s="11" t="s">
        <v>176</v>
      </c>
      <c r="AG105" s="11" t="s">
        <v>195</v>
      </c>
      <c r="AH105" s="11" t="s">
        <v>177</v>
      </c>
      <c r="BX105" s="11" t="s">
        <v>197</v>
      </c>
      <c r="CD105" s="7" t="s">
        <v>200</v>
      </c>
      <c r="CE105" s="5" t="s">
        <v>568</v>
      </c>
      <c r="CF105" s="5"/>
      <c r="CG105" s="5"/>
      <c r="CH105" s="5"/>
      <c r="CI105" s="5"/>
      <c r="CJ105" s="5"/>
      <c r="CK105" s="5"/>
      <c r="CL105" s="5"/>
      <c r="CM105" s="5"/>
      <c r="CN105" s="5"/>
      <c r="CO105" s="5" t="s">
        <v>539</v>
      </c>
      <c r="CP105" s="5"/>
      <c r="CQ105" s="5"/>
      <c r="CR105" s="5"/>
      <c r="CS105" s="5"/>
      <c r="CT105" s="5"/>
      <c r="CU105" s="5"/>
      <c r="CV105" s="5"/>
      <c r="CW105" s="5"/>
      <c r="CX105" s="5"/>
      <c r="CY105" s="5"/>
      <c r="CZ105" s="5"/>
      <c r="DA105" s="5"/>
      <c r="DB105" s="5"/>
      <c r="DC105" s="5"/>
      <c r="DD105" s="5"/>
      <c r="DE105" s="5"/>
      <c r="DF105" s="5"/>
      <c r="DG105" s="5"/>
      <c r="DH105" s="5"/>
      <c r="DI105" s="5"/>
      <c r="DJ105" s="5"/>
      <c r="DK105" s="5"/>
      <c r="DL105" s="5"/>
      <c r="DM105" s="5"/>
      <c r="DN105" s="5"/>
      <c r="DO105" s="5"/>
      <c r="DP105" s="5"/>
      <c r="DQ105" s="5"/>
      <c r="DR105" s="5"/>
      <c r="DS105" s="5" t="s">
        <v>212</v>
      </c>
      <c r="DT105" s="5"/>
      <c r="DU105" s="5"/>
      <c r="DV105" s="5"/>
      <c r="DW105" s="5"/>
      <c r="DX105" s="5"/>
      <c r="DY105" s="5"/>
      <c r="DZ105" s="5"/>
      <c r="EA105" s="5"/>
      <c r="EB105" s="5"/>
      <c r="EC105" s="5"/>
      <c r="ED105" s="5"/>
      <c r="EE105" s="5"/>
      <c r="EF105" s="5"/>
      <c r="EG105" s="5"/>
      <c r="EH105" s="5"/>
      <c r="EI105" s="5"/>
      <c r="EJ105" s="5"/>
      <c r="EK105" s="5"/>
      <c r="EL105" s="5"/>
      <c r="EM105" s="5"/>
      <c r="EN105" s="5"/>
      <c r="EO105" s="5"/>
      <c r="EP105" s="5"/>
      <c r="EQ105" s="5"/>
      <c r="ER105" s="5"/>
      <c r="ES105" s="5" t="s">
        <v>563</v>
      </c>
      <c r="FU105" s="11" t="s">
        <v>204</v>
      </c>
    </row>
    <row r="106" spans="1:177" s="11" customFormat="1" x14ac:dyDescent="0.25">
      <c r="A106" s="11" t="s">
        <v>173</v>
      </c>
      <c r="B106" s="11" t="s">
        <v>193</v>
      </c>
      <c r="C106" s="11" t="s">
        <v>192</v>
      </c>
      <c r="D106" s="11" t="s">
        <v>760</v>
      </c>
      <c r="E106" s="11" t="s">
        <v>569</v>
      </c>
      <c r="F106" s="22" t="s">
        <v>570</v>
      </c>
      <c r="I106" s="11" t="s">
        <v>754</v>
      </c>
      <c r="J106" s="3">
        <v>4013051019576</v>
      </c>
      <c r="K106" s="11" t="s">
        <v>194</v>
      </c>
      <c r="M106" s="11">
        <v>24</v>
      </c>
      <c r="N106" s="11" t="s">
        <v>175</v>
      </c>
      <c r="O106" s="11" t="s">
        <v>182</v>
      </c>
      <c r="P106" s="11">
        <f t="shared" ref="P106:P109" si="8">16.95/1.21</f>
        <v>14.008264462809917</v>
      </c>
      <c r="Q106" s="11">
        <v>0</v>
      </c>
      <c r="R106" s="11" t="s">
        <v>176</v>
      </c>
      <c r="S106" s="11" t="s">
        <v>195</v>
      </c>
      <c r="W106" s="9" t="s">
        <v>784</v>
      </c>
      <c r="AA106" s="8">
        <v>0.05</v>
      </c>
      <c r="AB106" s="11" t="s">
        <v>176</v>
      </c>
      <c r="AG106" s="11" t="s">
        <v>195</v>
      </c>
      <c r="AH106" s="11" t="s">
        <v>177</v>
      </c>
      <c r="BX106" s="11" t="s">
        <v>197</v>
      </c>
      <c r="CD106" s="7" t="s">
        <v>200</v>
      </c>
      <c r="CE106" s="5" t="s">
        <v>395</v>
      </c>
      <c r="CF106" s="5"/>
      <c r="CG106" s="5"/>
      <c r="CH106" s="5"/>
      <c r="CI106" s="5"/>
      <c r="CJ106" s="5"/>
      <c r="CK106" s="5"/>
      <c r="CL106" s="5"/>
      <c r="CM106" s="5"/>
      <c r="CN106" s="5"/>
      <c r="CO106" s="5" t="s">
        <v>539</v>
      </c>
      <c r="CP106" s="5"/>
      <c r="CQ106" s="5"/>
      <c r="CR106" s="5"/>
      <c r="CS106" s="5"/>
      <c r="CT106" s="5"/>
      <c r="CU106" s="5"/>
      <c r="CV106" s="5"/>
      <c r="CW106" s="5"/>
      <c r="CX106" s="5"/>
      <c r="CY106" s="5"/>
      <c r="CZ106" s="5"/>
      <c r="DA106" s="5"/>
      <c r="DB106" s="5"/>
      <c r="DC106" s="5"/>
      <c r="DD106" s="5"/>
      <c r="DE106" s="5"/>
      <c r="DF106" s="5"/>
      <c r="DG106" s="5"/>
      <c r="DH106" s="5"/>
      <c r="DI106" s="5"/>
      <c r="DJ106" s="5"/>
      <c r="DK106" s="5"/>
      <c r="DL106" s="5"/>
      <c r="DM106" s="5"/>
      <c r="DN106" s="5"/>
      <c r="DO106" s="5"/>
      <c r="DP106" s="5"/>
      <c r="DQ106" s="5"/>
      <c r="DR106" s="5"/>
      <c r="DS106" s="5" t="s">
        <v>212</v>
      </c>
      <c r="DT106" s="5"/>
      <c r="DU106" s="5"/>
      <c r="DV106" s="5"/>
      <c r="DW106" s="5"/>
      <c r="DX106" s="5"/>
      <c r="DY106" s="5"/>
      <c r="DZ106" s="5"/>
      <c r="EA106" s="5"/>
      <c r="EB106" s="5"/>
      <c r="EC106" s="5"/>
      <c r="ED106" s="5"/>
      <c r="EE106" s="5"/>
      <c r="EF106" s="5"/>
      <c r="EG106" s="5"/>
      <c r="EH106" s="5"/>
      <c r="EI106" s="5"/>
      <c r="EJ106" s="5"/>
      <c r="EK106" s="5"/>
      <c r="EL106" s="5"/>
      <c r="EM106" s="5"/>
      <c r="EN106" s="5"/>
      <c r="EO106" s="5"/>
      <c r="EP106" s="5"/>
      <c r="EQ106" s="5"/>
      <c r="ER106" s="5"/>
      <c r="ES106" s="5" t="s">
        <v>563</v>
      </c>
      <c r="FU106" s="11" t="s">
        <v>204</v>
      </c>
    </row>
    <row r="107" spans="1:177" s="11" customFormat="1" x14ac:dyDescent="0.25">
      <c r="A107" s="11" t="s">
        <v>173</v>
      </c>
      <c r="B107" s="11" t="s">
        <v>193</v>
      </c>
      <c r="C107" s="11" t="s">
        <v>192</v>
      </c>
      <c r="D107" s="11" t="s">
        <v>773</v>
      </c>
      <c r="E107" s="11" t="s">
        <v>571</v>
      </c>
      <c r="F107" s="22" t="s">
        <v>572</v>
      </c>
      <c r="I107" s="11" t="s">
        <v>762</v>
      </c>
      <c r="J107" s="3">
        <v>4013051026338</v>
      </c>
      <c r="K107" s="11" t="s">
        <v>194</v>
      </c>
      <c r="M107" s="11">
        <v>24</v>
      </c>
      <c r="N107" s="11" t="s">
        <v>175</v>
      </c>
      <c r="O107" s="11" t="s">
        <v>182</v>
      </c>
      <c r="P107" s="11">
        <f t="shared" si="8"/>
        <v>14.008264462809917</v>
      </c>
      <c r="Q107" s="11">
        <v>0</v>
      </c>
      <c r="R107" s="11" t="s">
        <v>176</v>
      </c>
      <c r="S107" s="11" t="s">
        <v>195</v>
      </c>
      <c r="W107" s="9" t="s">
        <v>784</v>
      </c>
      <c r="AA107" s="8">
        <v>0.05</v>
      </c>
      <c r="AB107" s="11" t="s">
        <v>176</v>
      </c>
      <c r="AG107" s="11" t="s">
        <v>195</v>
      </c>
      <c r="AH107" s="11" t="s">
        <v>177</v>
      </c>
      <c r="BX107" s="11" t="s">
        <v>198</v>
      </c>
      <c r="CD107" s="7" t="s">
        <v>200</v>
      </c>
      <c r="CE107" s="5" t="s">
        <v>395</v>
      </c>
      <c r="CF107" s="5"/>
      <c r="CG107" s="5"/>
      <c r="CH107" s="5"/>
      <c r="CI107" s="5"/>
      <c r="CJ107" s="5"/>
      <c r="CK107" s="5"/>
      <c r="CL107" s="5"/>
      <c r="CM107" s="5"/>
      <c r="CN107" s="5"/>
      <c r="CO107" s="5" t="s">
        <v>539</v>
      </c>
      <c r="CP107" s="5"/>
      <c r="CQ107" s="5"/>
      <c r="CR107" s="5"/>
      <c r="CS107" s="5"/>
      <c r="CT107" s="5"/>
      <c r="CU107" s="5"/>
      <c r="CV107" s="5"/>
      <c r="CW107" s="5"/>
      <c r="CX107" s="5"/>
      <c r="CY107" s="5"/>
      <c r="CZ107" s="5"/>
      <c r="DA107" s="5"/>
      <c r="DB107" s="5"/>
      <c r="DC107" s="5"/>
      <c r="DD107" s="5"/>
      <c r="DE107" s="5"/>
      <c r="DF107" s="5"/>
      <c r="DG107" s="5"/>
      <c r="DH107" s="5"/>
      <c r="DI107" s="5"/>
      <c r="DJ107" s="5"/>
      <c r="DK107" s="5"/>
      <c r="DL107" s="5"/>
      <c r="DM107" s="5"/>
      <c r="DN107" s="5"/>
      <c r="DO107" s="5"/>
      <c r="DP107" s="5"/>
      <c r="DQ107" s="5"/>
      <c r="DR107" s="5"/>
      <c r="DS107" s="5" t="s">
        <v>212</v>
      </c>
      <c r="DT107" s="5"/>
      <c r="DU107" s="5"/>
      <c r="DV107" s="5"/>
      <c r="DW107" s="5"/>
      <c r="DX107" s="5"/>
      <c r="DY107" s="5"/>
      <c r="DZ107" s="5"/>
      <c r="EA107" s="5"/>
      <c r="EB107" s="5"/>
      <c r="EC107" s="5"/>
      <c r="ED107" s="5"/>
      <c r="EE107" s="5"/>
      <c r="EF107" s="5"/>
      <c r="EG107" s="5"/>
      <c r="EH107" s="5"/>
      <c r="EI107" s="5"/>
      <c r="EJ107" s="5"/>
      <c r="EK107" s="5"/>
      <c r="EL107" s="5"/>
      <c r="EM107" s="5"/>
      <c r="EN107" s="5"/>
      <c r="EO107" s="5"/>
      <c r="EP107" s="5"/>
      <c r="EQ107" s="5"/>
      <c r="ER107" s="5"/>
      <c r="ES107" s="5" t="s">
        <v>563</v>
      </c>
      <c r="FU107" s="11" t="s">
        <v>204</v>
      </c>
    </row>
    <row r="108" spans="1:177" s="11" customFormat="1" x14ac:dyDescent="0.25">
      <c r="A108" s="11" t="s">
        <v>173</v>
      </c>
      <c r="B108" s="11" t="s">
        <v>193</v>
      </c>
      <c r="C108" s="11" t="s">
        <v>192</v>
      </c>
      <c r="D108" s="11" t="s">
        <v>774</v>
      </c>
      <c r="E108" s="11" t="s">
        <v>573</v>
      </c>
      <c r="F108" s="22" t="s">
        <v>574</v>
      </c>
      <c r="I108" s="11" t="s">
        <v>767</v>
      </c>
      <c r="J108" s="3">
        <v>4013051019583</v>
      </c>
      <c r="K108" s="11" t="s">
        <v>194</v>
      </c>
      <c r="M108" s="11">
        <v>24</v>
      </c>
      <c r="N108" s="11" t="s">
        <v>175</v>
      </c>
      <c r="O108" s="11" t="s">
        <v>182</v>
      </c>
      <c r="P108" s="11">
        <f t="shared" si="8"/>
        <v>14.008264462809917</v>
      </c>
      <c r="Q108" s="11">
        <v>0</v>
      </c>
      <c r="R108" s="11" t="s">
        <v>176</v>
      </c>
      <c r="S108" s="11" t="s">
        <v>195</v>
      </c>
      <c r="W108" s="9" t="s">
        <v>784</v>
      </c>
      <c r="AA108" s="8">
        <v>0.05</v>
      </c>
      <c r="AB108" s="11" t="s">
        <v>176</v>
      </c>
      <c r="AG108" s="11" t="s">
        <v>195</v>
      </c>
      <c r="AH108" s="11" t="s">
        <v>177</v>
      </c>
      <c r="BX108" s="11" t="s">
        <v>198</v>
      </c>
      <c r="CD108" s="7" t="s">
        <v>200</v>
      </c>
      <c r="CE108" s="5" t="s">
        <v>395</v>
      </c>
      <c r="CF108" s="5"/>
      <c r="CG108" s="5"/>
      <c r="CH108" s="5"/>
      <c r="CI108" s="5"/>
      <c r="CJ108" s="5"/>
      <c r="CK108" s="5"/>
      <c r="CL108" s="5"/>
      <c r="CM108" s="5"/>
      <c r="CN108" s="5"/>
      <c r="CO108" s="5" t="s">
        <v>539</v>
      </c>
      <c r="CP108" s="5"/>
      <c r="CQ108" s="5"/>
      <c r="CR108" s="5"/>
      <c r="CS108" s="5"/>
      <c r="CT108" s="5"/>
      <c r="CU108" s="5"/>
      <c r="CV108" s="5"/>
      <c r="CW108" s="5"/>
      <c r="CX108" s="5"/>
      <c r="CY108" s="5"/>
      <c r="CZ108" s="5"/>
      <c r="DA108" s="5"/>
      <c r="DB108" s="5"/>
      <c r="DC108" s="5"/>
      <c r="DD108" s="5"/>
      <c r="DE108" s="5"/>
      <c r="DF108" s="5"/>
      <c r="DG108" s="5"/>
      <c r="DH108" s="5"/>
      <c r="DI108" s="5"/>
      <c r="DJ108" s="5"/>
      <c r="DK108" s="5"/>
      <c r="DL108" s="5"/>
      <c r="DM108" s="5"/>
      <c r="DN108" s="5"/>
      <c r="DO108" s="5"/>
      <c r="DP108" s="5"/>
      <c r="DQ108" s="5"/>
      <c r="DR108" s="5"/>
      <c r="DS108" s="5" t="s">
        <v>212</v>
      </c>
      <c r="DT108" s="5"/>
      <c r="DU108" s="5"/>
      <c r="DV108" s="5"/>
      <c r="DW108" s="5"/>
      <c r="DX108" s="5"/>
      <c r="DY108" s="5"/>
      <c r="DZ108" s="5"/>
      <c r="EA108" s="5"/>
      <c r="EB108" s="5"/>
      <c r="EC108" s="5"/>
      <c r="ED108" s="5"/>
      <c r="EE108" s="5"/>
      <c r="EF108" s="5"/>
      <c r="EG108" s="5"/>
      <c r="EH108" s="5"/>
      <c r="EI108" s="5"/>
      <c r="EJ108" s="5"/>
      <c r="EK108" s="5"/>
      <c r="EL108" s="5"/>
      <c r="EM108" s="5"/>
      <c r="EN108" s="5"/>
      <c r="EO108" s="5"/>
      <c r="EP108" s="5"/>
      <c r="EQ108" s="5"/>
      <c r="ER108" s="5"/>
      <c r="ES108" s="5" t="s">
        <v>563</v>
      </c>
      <c r="FU108" s="11" t="s">
        <v>204</v>
      </c>
    </row>
    <row r="109" spans="1:177" s="11" customFormat="1" x14ac:dyDescent="0.25">
      <c r="A109" s="11" t="s">
        <v>173</v>
      </c>
      <c r="B109" s="11" t="s">
        <v>193</v>
      </c>
      <c r="C109" s="11" t="s">
        <v>192</v>
      </c>
      <c r="D109" s="11" t="s">
        <v>781</v>
      </c>
      <c r="E109" s="11" t="s">
        <v>575</v>
      </c>
      <c r="F109" s="22" t="s">
        <v>576</v>
      </c>
      <c r="I109" s="11" t="s">
        <v>776</v>
      </c>
      <c r="J109" s="3">
        <v>4013051033312</v>
      </c>
      <c r="K109" s="11" t="s">
        <v>194</v>
      </c>
      <c r="M109" s="11">
        <v>24</v>
      </c>
      <c r="N109" s="11" t="s">
        <v>175</v>
      </c>
      <c r="O109" s="11" t="s">
        <v>182</v>
      </c>
      <c r="P109" s="11">
        <f t="shared" si="8"/>
        <v>14.008264462809917</v>
      </c>
      <c r="Q109" s="11">
        <v>0</v>
      </c>
      <c r="R109" s="11" t="s">
        <v>176</v>
      </c>
      <c r="S109" s="11" t="s">
        <v>195</v>
      </c>
      <c r="W109" s="9" t="s">
        <v>784</v>
      </c>
      <c r="AA109" s="8">
        <v>0.05</v>
      </c>
      <c r="AB109" s="11" t="s">
        <v>176</v>
      </c>
      <c r="AG109" s="11" t="s">
        <v>195</v>
      </c>
      <c r="AH109" s="11" t="s">
        <v>177</v>
      </c>
      <c r="BX109" s="11" t="s">
        <v>199</v>
      </c>
      <c r="CD109" s="7" t="s">
        <v>200</v>
      </c>
      <c r="CE109" s="5" t="s">
        <v>395</v>
      </c>
      <c r="CF109" s="5"/>
      <c r="CG109" s="5"/>
      <c r="CH109" s="5"/>
      <c r="CI109" s="5"/>
      <c r="CJ109" s="5"/>
      <c r="CK109" s="5"/>
      <c r="CL109" s="5"/>
      <c r="CM109" s="5"/>
      <c r="CN109" s="5"/>
      <c r="CO109" s="5" t="s">
        <v>539</v>
      </c>
      <c r="CP109" s="5"/>
      <c r="CQ109" s="5"/>
      <c r="CR109" s="5"/>
      <c r="CS109" s="5"/>
      <c r="CT109" s="5"/>
      <c r="CU109" s="5"/>
      <c r="CV109" s="5"/>
      <c r="CW109" s="5"/>
      <c r="CX109" s="5"/>
      <c r="CY109" s="5"/>
      <c r="CZ109" s="5"/>
      <c r="DA109" s="5"/>
      <c r="DB109" s="5"/>
      <c r="DC109" s="5"/>
      <c r="DD109" s="5"/>
      <c r="DE109" s="5"/>
      <c r="DF109" s="5"/>
      <c r="DG109" s="5"/>
      <c r="DH109" s="5"/>
      <c r="DI109" s="5"/>
      <c r="DJ109" s="5"/>
      <c r="DK109" s="5"/>
      <c r="DL109" s="5"/>
      <c r="DM109" s="5"/>
      <c r="DN109" s="5"/>
      <c r="DO109" s="5"/>
      <c r="DP109" s="5"/>
      <c r="DQ109" s="5"/>
      <c r="DR109" s="5"/>
      <c r="DS109" s="5" t="s">
        <v>212</v>
      </c>
      <c r="DT109" s="5"/>
      <c r="DU109" s="5"/>
      <c r="DV109" s="5"/>
      <c r="DW109" s="5"/>
      <c r="DX109" s="5"/>
      <c r="DY109" s="5"/>
      <c r="DZ109" s="5"/>
      <c r="EA109" s="5"/>
      <c r="EB109" s="5"/>
      <c r="EC109" s="5"/>
      <c r="ED109" s="5"/>
      <c r="EE109" s="5"/>
      <c r="EF109" s="5"/>
      <c r="EG109" s="5"/>
      <c r="EH109" s="5"/>
      <c r="EI109" s="5"/>
      <c r="EJ109" s="5"/>
      <c r="EK109" s="5"/>
      <c r="EL109" s="5"/>
      <c r="EM109" s="5"/>
      <c r="EN109" s="5"/>
      <c r="EO109" s="5"/>
      <c r="EP109" s="5"/>
      <c r="EQ109" s="5"/>
      <c r="ER109" s="5"/>
      <c r="ES109" s="5" t="s">
        <v>563</v>
      </c>
      <c r="FU109" s="11" t="s">
        <v>204</v>
      </c>
    </row>
    <row r="110" spans="1:177" s="11" customFormat="1" x14ac:dyDescent="0.25">
      <c r="A110" s="11" t="s">
        <v>173</v>
      </c>
      <c r="B110" s="11" t="s">
        <v>193</v>
      </c>
      <c r="C110" s="11" t="s">
        <v>192</v>
      </c>
      <c r="D110" s="11" t="s">
        <v>752</v>
      </c>
      <c r="E110" s="11" t="s">
        <v>577</v>
      </c>
      <c r="F110" s="22" t="s">
        <v>578</v>
      </c>
      <c r="I110" s="11" t="s">
        <v>747</v>
      </c>
      <c r="J110" s="3">
        <v>4013051019538</v>
      </c>
      <c r="K110" s="11" t="s">
        <v>194</v>
      </c>
      <c r="M110" s="11">
        <v>24</v>
      </c>
      <c r="N110" s="11" t="s">
        <v>175</v>
      </c>
      <c r="O110" s="11" t="s">
        <v>182</v>
      </c>
      <c r="P110" s="11">
        <f>13.95/1.21</f>
        <v>11.528925619834711</v>
      </c>
      <c r="Q110" s="11">
        <v>0</v>
      </c>
      <c r="R110" s="11" t="s">
        <v>176</v>
      </c>
      <c r="S110" s="11" t="s">
        <v>195</v>
      </c>
      <c r="W110" s="9" t="s">
        <v>784</v>
      </c>
      <c r="AA110" s="8">
        <v>0.04</v>
      </c>
      <c r="AB110" s="11" t="s">
        <v>176</v>
      </c>
      <c r="AG110" s="11" t="s">
        <v>195</v>
      </c>
      <c r="AH110" s="11" t="s">
        <v>177</v>
      </c>
      <c r="BX110" s="11" t="s">
        <v>196</v>
      </c>
      <c r="CD110" s="7" t="s">
        <v>200</v>
      </c>
      <c r="CE110" s="5" t="s">
        <v>257</v>
      </c>
      <c r="CF110" s="5"/>
      <c r="CG110" s="5"/>
      <c r="CH110" s="5"/>
      <c r="CI110" s="5"/>
      <c r="CJ110" s="5"/>
      <c r="CK110" s="5"/>
      <c r="CL110" s="5"/>
      <c r="CM110" s="5"/>
      <c r="CN110" s="5"/>
      <c r="CO110" s="5" t="s">
        <v>587</v>
      </c>
      <c r="CP110" s="5"/>
      <c r="CQ110" s="5"/>
      <c r="CR110" s="5"/>
      <c r="CS110" s="5"/>
      <c r="CT110" s="5"/>
      <c r="CU110" s="5"/>
      <c r="CV110" s="5"/>
      <c r="CW110" s="5"/>
      <c r="CX110" s="5"/>
      <c r="CY110" s="5"/>
      <c r="CZ110" s="5"/>
      <c r="DA110" s="5"/>
      <c r="DB110" s="5"/>
      <c r="DC110" s="5"/>
      <c r="DD110" s="5"/>
      <c r="DE110" s="5"/>
      <c r="DF110" s="5"/>
      <c r="DG110" s="5"/>
      <c r="DH110" s="5"/>
      <c r="DI110" s="5"/>
      <c r="DJ110" s="5"/>
      <c r="DK110" s="5"/>
      <c r="DL110" s="5"/>
      <c r="DM110" s="5"/>
      <c r="DN110" s="5"/>
      <c r="DO110" s="5"/>
      <c r="DP110" s="5"/>
      <c r="DQ110" s="5"/>
      <c r="DR110" s="5"/>
      <c r="DS110" s="5" t="s">
        <v>301</v>
      </c>
      <c r="DT110" s="5"/>
      <c r="DU110" s="5"/>
      <c r="DV110" s="5"/>
      <c r="DW110" s="5"/>
      <c r="DX110" s="5"/>
      <c r="DY110" s="5"/>
      <c r="DZ110" s="5"/>
      <c r="EA110" s="5"/>
      <c r="EB110" s="5"/>
      <c r="EC110" s="5"/>
      <c r="ED110" s="5"/>
      <c r="EE110" s="5"/>
      <c r="EF110" s="5"/>
      <c r="EG110" s="5"/>
      <c r="EH110" s="5"/>
      <c r="EI110" s="5"/>
      <c r="EJ110" s="5"/>
      <c r="EK110" s="5"/>
      <c r="EL110" s="5"/>
      <c r="EM110" s="5"/>
      <c r="EN110" s="5"/>
      <c r="EO110" s="5"/>
      <c r="EP110" s="5"/>
      <c r="EQ110" s="5"/>
      <c r="ER110" s="5"/>
      <c r="ES110" s="5" t="s">
        <v>251</v>
      </c>
      <c r="FU110" s="11" t="s">
        <v>204</v>
      </c>
    </row>
    <row r="111" spans="1:177" s="11" customFormat="1" x14ac:dyDescent="0.25">
      <c r="A111" s="11" t="s">
        <v>173</v>
      </c>
      <c r="B111" s="11" t="s">
        <v>193</v>
      </c>
      <c r="C111" s="11" t="s">
        <v>192</v>
      </c>
      <c r="D111" s="11" t="s">
        <v>760</v>
      </c>
      <c r="E111" s="11" t="s">
        <v>579</v>
      </c>
      <c r="F111" s="22" t="s">
        <v>580</v>
      </c>
      <c r="I111" s="11" t="s">
        <v>755</v>
      </c>
      <c r="J111" s="3">
        <v>4013051019545</v>
      </c>
      <c r="K111" s="11" t="s">
        <v>194</v>
      </c>
      <c r="M111" s="11">
        <v>24</v>
      </c>
      <c r="N111" s="11" t="s">
        <v>175</v>
      </c>
      <c r="O111" s="11" t="s">
        <v>182</v>
      </c>
      <c r="P111" s="11">
        <f t="shared" ref="P111:P114" si="9">13.95/1.21</f>
        <v>11.528925619834711</v>
      </c>
      <c r="Q111" s="11">
        <v>0</v>
      </c>
      <c r="R111" s="11" t="s">
        <v>176</v>
      </c>
      <c r="S111" s="11" t="s">
        <v>195</v>
      </c>
      <c r="W111" s="9" t="s">
        <v>784</v>
      </c>
      <c r="AA111" s="8">
        <v>0.04</v>
      </c>
      <c r="AB111" s="11" t="s">
        <v>176</v>
      </c>
      <c r="AG111" s="11" t="s">
        <v>195</v>
      </c>
      <c r="AH111" s="11" t="s">
        <v>177</v>
      </c>
      <c r="BX111" s="11" t="s">
        <v>197</v>
      </c>
      <c r="CD111" s="7" t="s">
        <v>200</v>
      </c>
      <c r="CE111" s="5" t="s">
        <v>257</v>
      </c>
      <c r="CF111" s="5"/>
      <c r="CG111" s="5"/>
      <c r="CH111" s="5"/>
      <c r="CI111" s="5"/>
      <c r="CJ111" s="5"/>
      <c r="CK111" s="5"/>
      <c r="CL111" s="5"/>
      <c r="CM111" s="5"/>
      <c r="CN111" s="5"/>
      <c r="CO111" s="5" t="s">
        <v>587</v>
      </c>
      <c r="CP111" s="5"/>
      <c r="CQ111" s="5"/>
      <c r="CR111" s="5"/>
      <c r="CS111" s="5"/>
      <c r="CT111" s="5"/>
      <c r="CU111" s="5"/>
      <c r="CV111" s="5"/>
      <c r="CW111" s="5"/>
      <c r="CX111" s="5"/>
      <c r="CY111" s="5"/>
      <c r="CZ111" s="5"/>
      <c r="DA111" s="5"/>
      <c r="DB111" s="5"/>
      <c r="DC111" s="5"/>
      <c r="DD111" s="5"/>
      <c r="DE111" s="5"/>
      <c r="DF111" s="5"/>
      <c r="DG111" s="5"/>
      <c r="DH111" s="5"/>
      <c r="DI111" s="5"/>
      <c r="DJ111" s="5"/>
      <c r="DK111" s="5"/>
      <c r="DL111" s="5"/>
      <c r="DM111" s="5"/>
      <c r="DN111" s="5"/>
      <c r="DO111" s="5"/>
      <c r="DP111" s="5"/>
      <c r="DQ111" s="5"/>
      <c r="DR111" s="5"/>
      <c r="DS111" s="5" t="s">
        <v>301</v>
      </c>
      <c r="DT111" s="5"/>
      <c r="DU111" s="5"/>
      <c r="DV111" s="5"/>
      <c r="DW111" s="5"/>
      <c r="DX111" s="5"/>
      <c r="DY111" s="5"/>
      <c r="DZ111" s="5"/>
      <c r="EA111" s="5"/>
      <c r="EB111" s="5"/>
      <c r="EC111" s="5"/>
      <c r="ED111" s="5"/>
      <c r="EE111" s="5"/>
      <c r="EF111" s="5"/>
      <c r="EG111" s="5"/>
      <c r="EH111" s="5"/>
      <c r="EI111" s="5"/>
      <c r="EJ111" s="5"/>
      <c r="EK111" s="5"/>
      <c r="EL111" s="5"/>
      <c r="EM111" s="5"/>
      <c r="EN111" s="5"/>
      <c r="EO111" s="5"/>
      <c r="EP111" s="5"/>
      <c r="EQ111" s="5"/>
      <c r="ER111" s="5"/>
      <c r="ES111" s="5" t="s">
        <v>251</v>
      </c>
      <c r="FU111" s="11" t="s">
        <v>204</v>
      </c>
    </row>
    <row r="112" spans="1:177" s="11" customFormat="1" x14ac:dyDescent="0.25">
      <c r="A112" s="11" t="s">
        <v>173</v>
      </c>
      <c r="B112" s="11" t="s">
        <v>193</v>
      </c>
      <c r="C112" s="11" t="s">
        <v>192</v>
      </c>
      <c r="D112" s="11" t="s">
        <v>773</v>
      </c>
      <c r="E112" s="11" t="s">
        <v>581</v>
      </c>
      <c r="F112" s="22" t="s">
        <v>582</v>
      </c>
      <c r="I112" s="11" t="s">
        <v>763</v>
      </c>
      <c r="J112" s="3">
        <v>4013051026321</v>
      </c>
      <c r="K112" s="11" t="s">
        <v>194</v>
      </c>
      <c r="M112" s="11">
        <v>24</v>
      </c>
      <c r="N112" s="11" t="s">
        <v>175</v>
      </c>
      <c r="O112" s="11" t="s">
        <v>182</v>
      </c>
      <c r="P112" s="11">
        <f t="shared" si="9"/>
        <v>11.528925619834711</v>
      </c>
      <c r="Q112" s="11">
        <v>0</v>
      </c>
      <c r="R112" s="11" t="s">
        <v>176</v>
      </c>
      <c r="S112" s="11" t="s">
        <v>195</v>
      </c>
      <c r="W112" s="9" t="s">
        <v>784</v>
      </c>
      <c r="AA112" s="8">
        <v>0.04</v>
      </c>
      <c r="AB112" s="11" t="s">
        <v>176</v>
      </c>
      <c r="AG112" s="11" t="s">
        <v>195</v>
      </c>
      <c r="AH112" s="11" t="s">
        <v>177</v>
      </c>
      <c r="BX112" s="11" t="s">
        <v>198</v>
      </c>
      <c r="CD112" s="7" t="s">
        <v>200</v>
      </c>
      <c r="CE112" s="5" t="s">
        <v>257</v>
      </c>
      <c r="CF112" s="5"/>
      <c r="CG112" s="5"/>
      <c r="CH112" s="5"/>
      <c r="CI112" s="5"/>
      <c r="CJ112" s="5"/>
      <c r="CK112" s="5"/>
      <c r="CL112" s="5"/>
      <c r="CM112" s="5"/>
      <c r="CN112" s="5"/>
      <c r="CO112" s="5" t="s">
        <v>587</v>
      </c>
      <c r="CP112" s="5"/>
      <c r="CQ112" s="5"/>
      <c r="CR112" s="5"/>
      <c r="CS112" s="5"/>
      <c r="CT112" s="5"/>
      <c r="CU112" s="5"/>
      <c r="CV112" s="5"/>
      <c r="CW112" s="5"/>
      <c r="CX112" s="5"/>
      <c r="CY112" s="5"/>
      <c r="CZ112" s="5"/>
      <c r="DA112" s="5"/>
      <c r="DB112" s="5"/>
      <c r="DC112" s="5"/>
      <c r="DD112" s="5"/>
      <c r="DE112" s="5"/>
      <c r="DF112" s="5"/>
      <c r="DG112" s="5"/>
      <c r="DH112" s="5"/>
      <c r="DI112" s="5"/>
      <c r="DJ112" s="5"/>
      <c r="DK112" s="5"/>
      <c r="DL112" s="5"/>
      <c r="DM112" s="5"/>
      <c r="DN112" s="5"/>
      <c r="DO112" s="5"/>
      <c r="DP112" s="5"/>
      <c r="DQ112" s="5"/>
      <c r="DR112" s="5"/>
      <c r="DS112" s="5" t="s">
        <v>301</v>
      </c>
      <c r="DT112" s="5"/>
      <c r="DU112" s="5"/>
      <c r="DV112" s="5"/>
      <c r="DW112" s="5"/>
      <c r="DX112" s="5"/>
      <c r="DY112" s="5"/>
      <c r="DZ112" s="5"/>
      <c r="EA112" s="5"/>
      <c r="EB112" s="5"/>
      <c r="EC112" s="5"/>
      <c r="ED112" s="5"/>
      <c r="EE112" s="5"/>
      <c r="EF112" s="5"/>
      <c r="EG112" s="5"/>
      <c r="EH112" s="5"/>
      <c r="EI112" s="5"/>
      <c r="EJ112" s="5"/>
      <c r="EK112" s="5"/>
      <c r="EL112" s="5"/>
      <c r="EM112" s="5"/>
      <c r="EN112" s="5"/>
      <c r="EO112" s="5"/>
      <c r="EP112" s="5"/>
      <c r="EQ112" s="5"/>
      <c r="ER112" s="5"/>
      <c r="ES112" s="5" t="s">
        <v>251</v>
      </c>
      <c r="FU112" s="11" t="s">
        <v>204</v>
      </c>
    </row>
    <row r="113" spans="1:177" s="11" customFormat="1" x14ac:dyDescent="0.25">
      <c r="A113" s="11" t="s">
        <v>173</v>
      </c>
      <c r="B113" s="11" t="s">
        <v>193</v>
      </c>
      <c r="C113" s="11" t="s">
        <v>192</v>
      </c>
      <c r="D113" s="11" t="s">
        <v>774</v>
      </c>
      <c r="E113" s="11" t="s">
        <v>583</v>
      </c>
      <c r="F113" s="22" t="s">
        <v>584</v>
      </c>
      <c r="I113" s="11" t="s">
        <v>768</v>
      </c>
      <c r="J113" s="3">
        <v>4013051019552</v>
      </c>
      <c r="K113" s="11" t="s">
        <v>194</v>
      </c>
      <c r="M113" s="11">
        <v>24</v>
      </c>
      <c r="N113" s="11" t="s">
        <v>175</v>
      </c>
      <c r="O113" s="11" t="s">
        <v>182</v>
      </c>
      <c r="P113" s="11">
        <f t="shared" si="9"/>
        <v>11.528925619834711</v>
      </c>
      <c r="Q113" s="11">
        <v>0</v>
      </c>
      <c r="R113" s="11" t="s">
        <v>176</v>
      </c>
      <c r="S113" s="11" t="s">
        <v>195</v>
      </c>
      <c r="W113" s="9" t="s">
        <v>784</v>
      </c>
      <c r="AA113" s="8">
        <v>0.04</v>
      </c>
      <c r="AB113" s="11" t="s">
        <v>176</v>
      </c>
      <c r="AG113" s="11" t="s">
        <v>195</v>
      </c>
      <c r="AH113" s="11" t="s">
        <v>177</v>
      </c>
      <c r="BX113" s="11" t="s">
        <v>198</v>
      </c>
      <c r="CD113" s="7" t="s">
        <v>200</v>
      </c>
      <c r="CE113" s="5" t="s">
        <v>257</v>
      </c>
      <c r="CF113" s="5"/>
      <c r="CG113" s="5"/>
      <c r="CH113" s="5"/>
      <c r="CI113" s="5"/>
      <c r="CJ113" s="5"/>
      <c r="CK113" s="5"/>
      <c r="CL113" s="5"/>
      <c r="CM113" s="5"/>
      <c r="CN113" s="5"/>
      <c r="CO113" s="5" t="s">
        <v>587</v>
      </c>
      <c r="CP113" s="5"/>
      <c r="CQ113" s="5"/>
      <c r="CR113" s="5"/>
      <c r="CS113" s="5"/>
      <c r="CT113" s="5"/>
      <c r="CU113" s="5"/>
      <c r="CV113" s="5"/>
      <c r="CW113" s="5"/>
      <c r="CX113" s="5"/>
      <c r="CY113" s="5"/>
      <c r="CZ113" s="5"/>
      <c r="DA113" s="5"/>
      <c r="DB113" s="5"/>
      <c r="DC113" s="5"/>
      <c r="DD113" s="5"/>
      <c r="DE113" s="5"/>
      <c r="DF113" s="5"/>
      <c r="DG113" s="5"/>
      <c r="DH113" s="5"/>
      <c r="DI113" s="5"/>
      <c r="DJ113" s="5"/>
      <c r="DK113" s="5"/>
      <c r="DL113" s="5"/>
      <c r="DM113" s="5"/>
      <c r="DN113" s="5"/>
      <c r="DO113" s="5"/>
      <c r="DP113" s="5"/>
      <c r="DQ113" s="5"/>
      <c r="DR113" s="5"/>
      <c r="DS113" s="5" t="s">
        <v>301</v>
      </c>
      <c r="DT113" s="5"/>
      <c r="DU113" s="5"/>
      <c r="DV113" s="5"/>
      <c r="DW113" s="5"/>
      <c r="DX113" s="5"/>
      <c r="DY113" s="5"/>
      <c r="DZ113" s="5"/>
      <c r="EA113" s="5"/>
      <c r="EB113" s="5"/>
      <c r="EC113" s="5"/>
      <c r="ED113" s="5"/>
      <c r="EE113" s="5"/>
      <c r="EF113" s="5"/>
      <c r="EG113" s="5"/>
      <c r="EH113" s="5"/>
      <c r="EI113" s="5"/>
      <c r="EJ113" s="5"/>
      <c r="EK113" s="5"/>
      <c r="EL113" s="5"/>
      <c r="EM113" s="5"/>
      <c r="EN113" s="5"/>
      <c r="EO113" s="5"/>
      <c r="EP113" s="5"/>
      <c r="EQ113" s="5"/>
      <c r="ER113" s="5"/>
      <c r="ES113" s="5" t="s">
        <v>251</v>
      </c>
      <c r="FU113" s="11" t="s">
        <v>204</v>
      </c>
    </row>
    <row r="114" spans="1:177" s="11" customFormat="1" x14ac:dyDescent="0.25">
      <c r="A114" s="11" t="s">
        <v>173</v>
      </c>
      <c r="B114" s="11" t="s">
        <v>193</v>
      </c>
      <c r="C114" s="11" t="s">
        <v>192</v>
      </c>
      <c r="D114" s="11" t="s">
        <v>781</v>
      </c>
      <c r="E114" s="11" t="s">
        <v>585</v>
      </c>
      <c r="F114" s="22" t="s">
        <v>586</v>
      </c>
      <c r="I114" s="11" t="s">
        <v>777</v>
      </c>
      <c r="J114" s="3">
        <v>4013051033305</v>
      </c>
      <c r="K114" s="11" t="s">
        <v>194</v>
      </c>
      <c r="M114" s="11">
        <v>24</v>
      </c>
      <c r="N114" s="11" t="s">
        <v>175</v>
      </c>
      <c r="O114" s="11" t="s">
        <v>182</v>
      </c>
      <c r="P114" s="11">
        <f t="shared" si="9"/>
        <v>11.528925619834711</v>
      </c>
      <c r="Q114" s="11">
        <v>0</v>
      </c>
      <c r="R114" s="11" t="s">
        <v>176</v>
      </c>
      <c r="S114" s="11" t="s">
        <v>195</v>
      </c>
      <c r="W114" s="9" t="s">
        <v>784</v>
      </c>
      <c r="AA114" s="8">
        <v>0.04</v>
      </c>
      <c r="AB114" s="11" t="s">
        <v>176</v>
      </c>
      <c r="AG114" s="11" t="s">
        <v>195</v>
      </c>
      <c r="AH114" s="11" t="s">
        <v>177</v>
      </c>
      <c r="BX114" s="11" t="s">
        <v>199</v>
      </c>
      <c r="CD114" s="7" t="s">
        <v>200</v>
      </c>
      <c r="CE114" s="5" t="s">
        <v>257</v>
      </c>
      <c r="CF114" s="5"/>
      <c r="CG114" s="5"/>
      <c r="CH114" s="5"/>
      <c r="CI114" s="5"/>
      <c r="CJ114" s="5"/>
      <c r="CK114" s="5"/>
      <c r="CL114" s="5"/>
      <c r="CM114" s="5"/>
      <c r="CN114" s="5"/>
      <c r="CO114" s="5" t="s">
        <v>587</v>
      </c>
      <c r="CP114" s="5"/>
      <c r="CQ114" s="5"/>
      <c r="CR114" s="5"/>
      <c r="CS114" s="5"/>
      <c r="CT114" s="5"/>
      <c r="CU114" s="5"/>
      <c r="CV114" s="5"/>
      <c r="CW114" s="5"/>
      <c r="CX114" s="5"/>
      <c r="CY114" s="5"/>
      <c r="CZ114" s="5"/>
      <c r="DA114" s="5"/>
      <c r="DB114" s="5"/>
      <c r="DC114" s="5"/>
      <c r="DD114" s="5"/>
      <c r="DE114" s="5"/>
      <c r="DF114" s="5"/>
      <c r="DG114" s="5"/>
      <c r="DH114" s="5"/>
      <c r="DI114" s="5"/>
      <c r="DJ114" s="5"/>
      <c r="DK114" s="5"/>
      <c r="DL114" s="5"/>
      <c r="DM114" s="5"/>
      <c r="DN114" s="5"/>
      <c r="DO114" s="5"/>
      <c r="DP114" s="5"/>
      <c r="DQ114" s="5"/>
      <c r="DR114" s="5"/>
      <c r="DS114" s="5" t="s">
        <v>301</v>
      </c>
      <c r="DT114" s="5"/>
      <c r="DU114" s="5"/>
      <c r="DV114" s="5"/>
      <c r="DW114" s="5"/>
      <c r="DX114" s="5"/>
      <c r="DY114" s="5"/>
      <c r="DZ114" s="5"/>
      <c r="EA114" s="5"/>
      <c r="EB114" s="5"/>
      <c r="EC114" s="5"/>
      <c r="ED114" s="5"/>
      <c r="EE114" s="5"/>
      <c r="EF114" s="5"/>
      <c r="EG114" s="5"/>
      <c r="EH114" s="5"/>
      <c r="EI114" s="5"/>
      <c r="EJ114" s="5"/>
      <c r="EK114" s="5"/>
      <c r="EL114" s="5"/>
      <c r="EM114" s="5"/>
      <c r="EN114" s="5"/>
      <c r="EO114" s="5"/>
      <c r="EP114" s="5"/>
      <c r="EQ114" s="5"/>
      <c r="ER114" s="5"/>
      <c r="ES114" s="5" t="s">
        <v>251</v>
      </c>
      <c r="FU114" s="11" t="s">
        <v>204</v>
      </c>
    </row>
    <row r="115" spans="1:177" s="11" customFormat="1" x14ac:dyDescent="0.25">
      <c r="A115" s="11" t="s">
        <v>173</v>
      </c>
      <c r="B115" s="11" t="s">
        <v>193</v>
      </c>
      <c r="C115" s="11" t="s">
        <v>192</v>
      </c>
      <c r="D115" s="11" t="s">
        <v>752</v>
      </c>
      <c r="E115" s="11" t="s">
        <v>588</v>
      </c>
      <c r="F115" s="22" t="s">
        <v>589</v>
      </c>
      <c r="I115" s="11" t="s">
        <v>748</v>
      </c>
      <c r="J115" s="3">
        <v>4013051019590</v>
      </c>
      <c r="K115" s="11" t="s">
        <v>194</v>
      </c>
      <c r="M115" s="11">
        <v>24</v>
      </c>
      <c r="N115" s="11" t="s">
        <v>175</v>
      </c>
      <c r="O115" s="11" t="s">
        <v>182</v>
      </c>
      <c r="P115" s="11">
        <f t="shared" ref="P115:P118" si="10">18.95/1.21</f>
        <v>15.661157024793388</v>
      </c>
      <c r="Q115" s="11">
        <v>0</v>
      </c>
      <c r="R115" s="11" t="s">
        <v>176</v>
      </c>
      <c r="S115" s="11" t="s">
        <v>195</v>
      </c>
      <c r="W115" s="9" t="s">
        <v>784</v>
      </c>
      <c r="AA115" s="8">
        <v>7.0000000000000007E-2</v>
      </c>
      <c r="AB115" s="11" t="s">
        <v>176</v>
      </c>
      <c r="AG115" s="11" t="s">
        <v>195</v>
      </c>
      <c r="AH115" s="11" t="s">
        <v>177</v>
      </c>
      <c r="BX115" s="11" t="s">
        <v>196</v>
      </c>
      <c r="CD115" s="7" t="s">
        <v>200</v>
      </c>
      <c r="CE115" s="5" t="s">
        <v>596</v>
      </c>
      <c r="CF115" s="5"/>
      <c r="CG115" s="5"/>
      <c r="CH115" s="5"/>
      <c r="CI115" s="5"/>
      <c r="CJ115" s="5"/>
      <c r="CK115" s="5"/>
      <c r="CL115" s="5"/>
      <c r="CM115" s="5"/>
      <c r="CN115" s="5"/>
      <c r="CO115" s="5" t="s">
        <v>483</v>
      </c>
      <c r="CP115" s="5"/>
      <c r="CQ115" s="5"/>
      <c r="CR115" s="5"/>
      <c r="CS115" s="5"/>
      <c r="CT115" s="5"/>
      <c r="CU115" s="5"/>
      <c r="CV115" s="5"/>
      <c r="CW115" s="5"/>
      <c r="CX115" s="5"/>
      <c r="CY115" s="5"/>
      <c r="CZ115" s="5"/>
      <c r="DA115" s="5"/>
      <c r="DB115" s="5"/>
      <c r="DC115" s="5"/>
      <c r="DD115" s="5"/>
      <c r="DE115" s="5"/>
      <c r="DF115" s="5"/>
      <c r="DG115" s="5"/>
      <c r="DH115" s="5"/>
      <c r="DI115" s="5"/>
      <c r="DJ115" s="5"/>
      <c r="DK115" s="5"/>
      <c r="DL115" s="5"/>
      <c r="DM115" s="5"/>
      <c r="DN115" s="5"/>
      <c r="DO115" s="5"/>
      <c r="DP115" s="5"/>
      <c r="DQ115" s="5"/>
      <c r="DR115" s="5"/>
      <c r="DS115" s="5" t="s">
        <v>484</v>
      </c>
      <c r="DT115" s="5"/>
      <c r="DU115" s="5"/>
      <c r="DV115" s="5"/>
      <c r="DW115" s="5"/>
      <c r="DX115" s="5"/>
      <c r="DY115" s="5"/>
      <c r="DZ115" s="5"/>
      <c r="EA115" s="5"/>
      <c r="EB115" s="5"/>
      <c r="EC115" s="5"/>
      <c r="ED115" s="5"/>
      <c r="EE115" s="5"/>
      <c r="EF115" s="5"/>
      <c r="EG115" s="5"/>
      <c r="EH115" s="5"/>
      <c r="EI115" s="5"/>
      <c r="EJ115" s="5"/>
      <c r="EK115" s="5"/>
      <c r="EL115" s="5"/>
      <c r="EM115" s="5"/>
      <c r="EN115" s="5"/>
      <c r="EO115" s="5"/>
      <c r="EP115" s="5"/>
      <c r="EQ115" s="5"/>
      <c r="ER115" s="5"/>
      <c r="ES115" s="5" t="s">
        <v>482</v>
      </c>
      <c r="FU115" s="11" t="s">
        <v>204</v>
      </c>
    </row>
    <row r="116" spans="1:177" s="11" customFormat="1" x14ac:dyDescent="0.25">
      <c r="A116" s="11" t="s">
        <v>173</v>
      </c>
      <c r="B116" s="11" t="s">
        <v>193</v>
      </c>
      <c r="C116" s="11" t="s">
        <v>192</v>
      </c>
      <c r="D116" s="11" t="s">
        <v>760</v>
      </c>
      <c r="E116" s="11" t="s">
        <v>590</v>
      </c>
      <c r="F116" s="22" t="s">
        <v>591</v>
      </c>
      <c r="I116" s="11" t="s">
        <v>756</v>
      </c>
      <c r="J116" s="3">
        <v>4013051019606</v>
      </c>
      <c r="K116" s="11" t="s">
        <v>194</v>
      </c>
      <c r="M116" s="11">
        <v>24</v>
      </c>
      <c r="N116" s="11" t="s">
        <v>175</v>
      </c>
      <c r="O116" s="11" t="s">
        <v>182</v>
      </c>
      <c r="P116" s="11">
        <f t="shared" si="10"/>
        <v>15.661157024793388</v>
      </c>
      <c r="Q116" s="11">
        <v>0</v>
      </c>
      <c r="R116" s="11" t="s">
        <v>176</v>
      </c>
      <c r="S116" s="11" t="s">
        <v>195</v>
      </c>
      <c r="W116" s="9" t="s">
        <v>784</v>
      </c>
      <c r="AA116" s="8">
        <v>7.0000000000000007E-2</v>
      </c>
      <c r="AB116" s="11" t="s">
        <v>176</v>
      </c>
      <c r="AG116" s="11" t="s">
        <v>195</v>
      </c>
      <c r="AH116" s="11" t="s">
        <v>177</v>
      </c>
      <c r="BX116" s="11" t="s">
        <v>197</v>
      </c>
      <c r="CD116" s="7" t="s">
        <v>200</v>
      </c>
      <c r="CE116" s="5" t="s">
        <v>596</v>
      </c>
      <c r="CF116" s="5"/>
      <c r="CG116" s="5"/>
      <c r="CH116" s="5"/>
      <c r="CI116" s="5"/>
      <c r="CJ116" s="5"/>
      <c r="CK116" s="5"/>
      <c r="CL116" s="5"/>
      <c r="CM116" s="5"/>
      <c r="CN116" s="5"/>
      <c r="CO116" s="5" t="s">
        <v>483</v>
      </c>
      <c r="CP116" s="5"/>
      <c r="CQ116" s="5"/>
      <c r="CR116" s="5"/>
      <c r="CS116" s="5"/>
      <c r="CT116" s="5"/>
      <c r="CU116" s="5"/>
      <c r="CV116" s="5"/>
      <c r="CW116" s="5"/>
      <c r="CX116" s="5"/>
      <c r="CY116" s="5"/>
      <c r="CZ116" s="5"/>
      <c r="DA116" s="5"/>
      <c r="DB116" s="5"/>
      <c r="DC116" s="5"/>
      <c r="DD116" s="5"/>
      <c r="DE116" s="5"/>
      <c r="DF116" s="5"/>
      <c r="DG116" s="5"/>
      <c r="DH116" s="5"/>
      <c r="DI116" s="5"/>
      <c r="DJ116" s="5"/>
      <c r="DK116" s="5"/>
      <c r="DL116" s="5"/>
      <c r="DM116" s="5"/>
      <c r="DN116" s="5"/>
      <c r="DO116" s="5"/>
      <c r="DP116" s="5"/>
      <c r="DQ116" s="5"/>
      <c r="DR116" s="5"/>
      <c r="DS116" s="5" t="s">
        <v>484</v>
      </c>
      <c r="DT116" s="5"/>
      <c r="DU116" s="5"/>
      <c r="DV116" s="5"/>
      <c r="DW116" s="5"/>
      <c r="DX116" s="5"/>
      <c r="DY116" s="5"/>
      <c r="DZ116" s="5"/>
      <c r="EA116" s="5"/>
      <c r="EB116" s="5"/>
      <c r="EC116" s="5"/>
      <c r="ED116" s="5"/>
      <c r="EE116" s="5"/>
      <c r="EF116" s="5"/>
      <c r="EG116" s="5"/>
      <c r="EH116" s="5"/>
      <c r="EI116" s="5"/>
      <c r="EJ116" s="5"/>
      <c r="EK116" s="5"/>
      <c r="EL116" s="5"/>
      <c r="EM116" s="5"/>
      <c r="EN116" s="5"/>
      <c r="EO116" s="5"/>
      <c r="EP116" s="5"/>
      <c r="EQ116" s="5"/>
      <c r="ER116" s="5"/>
      <c r="ES116" s="5" t="s">
        <v>482</v>
      </c>
      <c r="FU116" s="11" t="s">
        <v>204</v>
      </c>
    </row>
    <row r="117" spans="1:177" s="11" customFormat="1" x14ac:dyDescent="0.25">
      <c r="A117" s="11" t="s">
        <v>173</v>
      </c>
      <c r="B117" s="11" t="s">
        <v>193</v>
      </c>
      <c r="C117" s="11" t="s">
        <v>192</v>
      </c>
      <c r="D117" s="11" t="s">
        <v>774</v>
      </c>
      <c r="E117" s="11" t="s">
        <v>592</v>
      </c>
      <c r="F117" s="22" t="s">
        <v>593</v>
      </c>
      <c r="I117" s="11" t="s">
        <v>769</v>
      </c>
      <c r="J117" s="3">
        <v>4013051019613</v>
      </c>
      <c r="K117" s="11" t="s">
        <v>194</v>
      </c>
      <c r="M117" s="11">
        <v>24</v>
      </c>
      <c r="N117" s="11" t="s">
        <v>175</v>
      </c>
      <c r="O117" s="11" t="s">
        <v>182</v>
      </c>
      <c r="P117" s="11">
        <f t="shared" si="10"/>
        <v>15.661157024793388</v>
      </c>
      <c r="Q117" s="11">
        <v>0</v>
      </c>
      <c r="R117" s="11" t="s">
        <v>176</v>
      </c>
      <c r="S117" s="11" t="s">
        <v>195</v>
      </c>
      <c r="W117" s="9" t="s">
        <v>784</v>
      </c>
      <c r="AA117" s="8">
        <v>7.0000000000000007E-2</v>
      </c>
      <c r="AB117" s="11" t="s">
        <v>176</v>
      </c>
      <c r="AG117" s="11" t="s">
        <v>195</v>
      </c>
      <c r="AH117" s="11" t="s">
        <v>177</v>
      </c>
      <c r="BX117" s="11" t="s">
        <v>198</v>
      </c>
      <c r="CD117" s="7" t="s">
        <v>200</v>
      </c>
      <c r="CE117" s="5" t="s">
        <v>596</v>
      </c>
      <c r="CF117" s="5"/>
      <c r="CG117" s="5"/>
      <c r="CH117" s="5"/>
      <c r="CI117" s="5"/>
      <c r="CJ117" s="5"/>
      <c r="CK117" s="5"/>
      <c r="CL117" s="5"/>
      <c r="CM117" s="5"/>
      <c r="CN117" s="5"/>
      <c r="CO117" s="5" t="s">
        <v>483</v>
      </c>
      <c r="CP117" s="5"/>
      <c r="CQ117" s="5"/>
      <c r="CR117" s="5"/>
      <c r="CS117" s="5"/>
      <c r="CT117" s="5"/>
      <c r="CU117" s="5"/>
      <c r="CV117" s="5"/>
      <c r="CW117" s="5"/>
      <c r="CX117" s="5"/>
      <c r="CY117" s="5"/>
      <c r="CZ117" s="5"/>
      <c r="DA117" s="5"/>
      <c r="DB117" s="5"/>
      <c r="DC117" s="5"/>
      <c r="DD117" s="5"/>
      <c r="DE117" s="5"/>
      <c r="DF117" s="5"/>
      <c r="DG117" s="5"/>
      <c r="DH117" s="5"/>
      <c r="DI117" s="5"/>
      <c r="DJ117" s="5"/>
      <c r="DK117" s="5"/>
      <c r="DL117" s="5"/>
      <c r="DM117" s="5"/>
      <c r="DN117" s="5"/>
      <c r="DO117" s="5"/>
      <c r="DP117" s="5"/>
      <c r="DQ117" s="5"/>
      <c r="DR117" s="5"/>
      <c r="DS117" s="5" t="s">
        <v>484</v>
      </c>
      <c r="DT117" s="5"/>
      <c r="DU117" s="5"/>
      <c r="DV117" s="5"/>
      <c r="DW117" s="5"/>
      <c r="DX117" s="5"/>
      <c r="DY117" s="5"/>
      <c r="DZ117" s="5"/>
      <c r="EA117" s="5"/>
      <c r="EB117" s="5"/>
      <c r="EC117" s="5"/>
      <c r="ED117" s="5"/>
      <c r="EE117" s="5"/>
      <c r="EF117" s="5"/>
      <c r="EG117" s="5"/>
      <c r="EH117" s="5"/>
      <c r="EI117" s="5"/>
      <c r="EJ117" s="5"/>
      <c r="EK117" s="5"/>
      <c r="EL117" s="5"/>
      <c r="EM117" s="5"/>
      <c r="EN117" s="5"/>
      <c r="EO117" s="5"/>
      <c r="EP117" s="5"/>
      <c r="EQ117" s="5"/>
      <c r="ER117" s="5"/>
      <c r="ES117" s="5" t="s">
        <v>482</v>
      </c>
      <c r="FU117" s="11" t="s">
        <v>204</v>
      </c>
    </row>
    <row r="118" spans="1:177" s="11" customFormat="1" x14ac:dyDescent="0.25">
      <c r="A118" s="11" t="s">
        <v>173</v>
      </c>
      <c r="B118" s="11" t="s">
        <v>193</v>
      </c>
      <c r="C118" s="11" t="s">
        <v>192</v>
      </c>
      <c r="D118" s="11" t="s">
        <v>781</v>
      </c>
      <c r="E118" s="11" t="s">
        <v>594</v>
      </c>
      <c r="F118" s="22" t="s">
        <v>595</v>
      </c>
      <c r="I118" s="11" t="s">
        <v>778</v>
      </c>
      <c r="J118" s="3">
        <v>4013051033329</v>
      </c>
      <c r="K118" s="11" t="s">
        <v>194</v>
      </c>
      <c r="M118" s="11">
        <v>24</v>
      </c>
      <c r="N118" s="11" t="s">
        <v>175</v>
      </c>
      <c r="O118" s="11" t="s">
        <v>182</v>
      </c>
      <c r="P118" s="11">
        <f t="shared" si="10"/>
        <v>15.661157024793388</v>
      </c>
      <c r="Q118" s="11">
        <v>0</v>
      </c>
      <c r="R118" s="11" t="s">
        <v>176</v>
      </c>
      <c r="S118" s="11" t="s">
        <v>195</v>
      </c>
      <c r="W118" s="9" t="s">
        <v>784</v>
      </c>
      <c r="AA118" s="8">
        <v>7.0000000000000007E-2</v>
      </c>
      <c r="AB118" s="11" t="s">
        <v>176</v>
      </c>
      <c r="AG118" s="11" t="s">
        <v>195</v>
      </c>
      <c r="AH118" s="11" t="s">
        <v>177</v>
      </c>
      <c r="BX118" s="11" t="s">
        <v>199</v>
      </c>
      <c r="CD118" s="7" t="s">
        <v>200</v>
      </c>
      <c r="CE118" s="5" t="s">
        <v>596</v>
      </c>
      <c r="CF118" s="5"/>
      <c r="CG118" s="5"/>
      <c r="CH118" s="5"/>
      <c r="CI118" s="5"/>
      <c r="CJ118" s="5"/>
      <c r="CK118" s="5"/>
      <c r="CL118" s="5"/>
      <c r="CM118" s="5"/>
      <c r="CN118" s="5"/>
      <c r="CO118" s="5" t="s">
        <v>483</v>
      </c>
      <c r="CP118" s="5"/>
      <c r="CQ118" s="5"/>
      <c r="CR118" s="5"/>
      <c r="CS118" s="5"/>
      <c r="CT118" s="5"/>
      <c r="CU118" s="5"/>
      <c r="CV118" s="5"/>
      <c r="CW118" s="5"/>
      <c r="CX118" s="5"/>
      <c r="CY118" s="5"/>
      <c r="CZ118" s="5"/>
      <c r="DA118" s="5"/>
      <c r="DB118" s="5"/>
      <c r="DC118" s="5"/>
      <c r="DD118" s="5"/>
      <c r="DE118" s="5"/>
      <c r="DF118" s="5"/>
      <c r="DG118" s="5"/>
      <c r="DH118" s="5"/>
      <c r="DI118" s="5"/>
      <c r="DJ118" s="5"/>
      <c r="DK118" s="5"/>
      <c r="DL118" s="5"/>
      <c r="DM118" s="5"/>
      <c r="DN118" s="5"/>
      <c r="DO118" s="5"/>
      <c r="DP118" s="5"/>
      <c r="DQ118" s="5"/>
      <c r="DR118" s="5"/>
      <c r="DS118" s="5" t="s">
        <v>484</v>
      </c>
      <c r="DT118" s="5"/>
      <c r="DU118" s="5"/>
      <c r="DV118" s="5"/>
      <c r="DW118" s="5"/>
      <c r="DX118" s="5"/>
      <c r="DY118" s="5"/>
      <c r="DZ118" s="5"/>
      <c r="EA118" s="5"/>
      <c r="EB118" s="5"/>
      <c r="EC118" s="5"/>
      <c r="ED118" s="5"/>
      <c r="EE118" s="5"/>
      <c r="EF118" s="5"/>
      <c r="EG118" s="5"/>
      <c r="EH118" s="5"/>
      <c r="EI118" s="5"/>
      <c r="EJ118" s="5"/>
      <c r="EK118" s="5"/>
      <c r="EL118" s="5"/>
      <c r="EM118" s="5"/>
      <c r="EN118" s="5"/>
      <c r="EO118" s="5"/>
      <c r="EP118" s="5"/>
      <c r="EQ118" s="5"/>
      <c r="ER118" s="5"/>
      <c r="ES118" s="5" t="s">
        <v>482</v>
      </c>
      <c r="FU118" s="11" t="s">
        <v>204</v>
      </c>
    </row>
    <row r="119" spans="1:177" s="11" customFormat="1" x14ac:dyDescent="0.25">
      <c r="A119" s="11" t="s">
        <v>173</v>
      </c>
      <c r="B119" s="11" t="s">
        <v>193</v>
      </c>
      <c r="C119" s="11" t="s">
        <v>192</v>
      </c>
      <c r="D119" s="11" t="s">
        <v>752</v>
      </c>
      <c r="E119" s="11" t="s">
        <v>598</v>
      </c>
      <c r="F119" s="22" t="s">
        <v>599</v>
      </c>
      <c r="I119" s="11" t="s">
        <v>749</v>
      </c>
      <c r="J119" s="3">
        <v>4013051019682</v>
      </c>
      <c r="K119" s="11" t="s">
        <v>194</v>
      </c>
      <c r="M119" s="11">
        <v>24</v>
      </c>
      <c r="N119" s="11" t="s">
        <v>175</v>
      </c>
      <c r="O119" s="11" t="s">
        <v>182</v>
      </c>
      <c r="P119" s="11">
        <f t="shared" ref="P119:P121" si="11">35.95/1.21</f>
        <v>29.710743801652896</v>
      </c>
      <c r="Q119" s="11">
        <v>0</v>
      </c>
      <c r="R119" s="11" t="s">
        <v>176</v>
      </c>
      <c r="S119" s="11" t="s">
        <v>195</v>
      </c>
      <c r="W119" s="9" t="s">
        <v>784</v>
      </c>
      <c r="AA119" s="8">
        <v>0.19</v>
      </c>
      <c r="AB119" s="11" t="s">
        <v>176</v>
      </c>
      <c r="AG119" s="11" t="s">
        <v>195</v>
      </c>
      <c r="AH119" s="11" t="s">
        <v>177</v>
      </c>
      <c r="BX119" s="11" t="s">
        <v>196</v>
      </c>
      <c r="CD119" s="7" t="s">
        <v>200</v>
      </c>
      <c r="CE119" s="5" t="s">
        <v>604</v>
      </c>
      <c r="CF119" s="5"/>
      <c r="CG119" s="5"/>
      <c r="CH119" s="5"/>
      <c r="CI119" s="5"/>
      <c r="CJ119" s="5"/>
      <c r="CK119" s="5"/>
      <c r="CL119" s="5"/>
      <c r="CM119" s="5"/>
      <c r="CN119" s="5"/>
      <c r="CO119" s="5" t="s">
        <v>495</v>
      </c>
      <c r="CP119" s="5"/>
      <c r="CQ119" s="5"/>
      <c r="CR119" s="5"/>
      <c r="CS119" s="5"/>
      <c r="CT119" s="5"/>
      <c r="CU119" s="5"/>
      <c r="CV119" s="5"/>
      <c r="CW119" s="5"/>
      <c r="CX119" s="5"/>
      <c r="CY119" s="5"/>
      <c r="CZ119" s="5"/>
      <c r="DA119" s="5"/>
      <c r="DB119" s="5"/>
      <c r="DC119" s="5"/>
      <c r="DD119" s="5"/>
      <c r="DE119" s="5"/>
      <c r="DF119" s="5"/>
      <c r="DG119" s="5"/>
      <c r="DH119" s="5"/>
      <c r="DI119" s="5"/>
      <c r="DJ119" s="5"/>
      <c r="DK119" s="5"/>
      <c r="DL119" s="5"/>
      <c r="DM119" s="5"/>
      <c r="DN119" s="5"/>
      <c r="DO119" s="5"/>
      <c r="DP119" s="5"/>
      <c r="DQ119" s="5"/>
      <c r="DR119" s="5"/>
      <c r="DS119" s="5" t="s">
        <v>461</v>
      </c>
      <c r="DT119" s="5"/>
      <c r="DU119" s="5"/>
      <c r="DV119" s="5"/>
      <c r="DW119" s="5"/>
      <c r="DX119" s="5"/>
      <c r="DY119" s="5"/>
      <c r="DZ119" s="5"/>
      <c r="EA119" s="5"/>
      <c r="EB119" s="5"/>
      <c r="EC119" s="5"/>
      <c r="ED119" s="5"/>
      <c r="EE119" s="5"/>
      <c r="EF119" s="5"/>
      <c r="EG119" s="5"/>
      <c r="EH119" s="5"/>
      <c r="EI119" s="5"/>
      <c r="EJ119" s="5"/>
      <c r="EK119" s="5"/>
      <c r="EL119" s="5"/>
      <c r="EM119" s="5"/>
      <c r="EN119" s="5"/>
      <c r="EO119" s="5"/>
      <c r="EP119" s="5"/>
      <c r="EQ119" s="5"/>
      <c r="ER119" s="5"/>
      <c r="ES119" s="5" t="s">
        <v>605</v>
      </c>
      <c r="FU119" s="11" t="s">
        <v>204</v>
      </c>
    </row>
    <row r="120" spans="1:177" s="11" customFormat="1" x14ac:dyDescent="0.25">
      <c r="A120" s="11" t="s">
        <v>173</v>
      </c>
      <c r="B120" s="11" t="s">
        <v>193</v>
      </c>
      <c r="C120" s="11" t="s">
        <v>192</v>
      </c>
      <c r="D120" s="11" t="s">
        <v>760</v>
      </c>
      <c r="E120" s="11" t="s">
        <v>600</v>
      </c>
      <c r="F120" s="22" t="s">
        <v>601</v>
      </c>
      <c r="I120" s="11" t="s">
        <v>757</v>
      </c>
      <c r="J120" s="3">
        <v>4013051019699</v>
      </c>
      <c r="K120" s="11" t="s">
        <v>194</v>
      </c>
      <c r="M120" s="11">
        <v>24</v>
      </c>
      <c r="N120" s="11" t="s">
        <v>175</v>
      </c>
      <c r="O120" s="11" t="s">
        <v>182</v>
      </c>
      <c r="P120" s="11">
        <f t="shared" si="11"/>
        <v>29.710743801652896</v>
      </c>
      <c r="Q120" s="11">
        <v>0</v>
      </c>
      <c r="R120" s="11" t="s">
        <v>176</v>
      </c>
      <c r="S120" s="11" t="s">
        <v>195</v>
      </c>
      <c r="W120" s="9" t="s">
        <v>784</v>
      </c>
      <c r="AA120" s="8">
        <v>0.19</v>
      </c>
      <c r="AB120" s="11" t="s">
        <v>176</v>
      </c>
      <c r="AG120" s="11" t="s">
        <v>195</v>
      </c>
      <c r="AH120" s="11" t="s">
        <v>177</v>
      </c>
      <c r="BX120" s="11" t="s">
        <v>197</v>
      </c>
      <c r="CD120" s="7" t="s">
        <v>200</v>
      </c>
      <c r="CE120" s="5" t="s">
        <v>604</v>
      </c>
      <c r="CF120" s="5"/>
      <c r="CG120" s="5"/>
      <c r="CH120" s="5"/>
      <c r="CI120" s="5"/>
      <c r="CJ120" s="5"/>
      <c r="CK120" s="5"/>
      <c r="CL120" s="5"/>
      <c r="CM120" s="5"/>
      <c r="CN120" s="5"/>
      <c r="CO120" s="5" t="s">
        <v>495</v>
      </c>
      <c r="CP120" s="5"/>
      <c r="CQ120" s="5"/>
      <c r="CR120" s="5"/>
      <c r="CS120" s="5"/>
      <c r="CT120" s="5"/>
      <c r="CU120" s="5"/>
      <c r="CV120" s="5"/>
      <c r="CW120" s="5"/>
      <c r="CX120" s="5"/>
      <c r="CY120" s="5"/>
      <c r="CZ120" s="5"/>
      <c r="DA120" s="5"/>
      <c r="DB120" s="5"/>
      <c r="DC120" s="5"/>
      <c r="DD120" s="5"/>
      <c r="DE120" s="5"/>
      <c r="DF120" s="5"/>
      <c r="DG120" s="5"/>
      <c r="DH120" s="5"/>
      <c r="DI120" s="5"/>
      <c r="DJ120" s="5"/>
      <c r="DK120" s="5"/>
      <c r="DL120" s="5"/>
      <c r="DM120" s="5"/>
      <c r="DN120" s="5"/>
      <c r="DO120" s="5"/>
      <c r="DP120" s="5"/>
      <c r="DQ120" s="5"/>
      <c r="DR120" s="5"/>
      <c r="DS120" s="5" t="s">
        <v>461</v>
      </c>
      <c r="DT120" s="5"/>
      <c r="DU120" s="5"/>
      <c r="DV120" s="5"/>
      <c r="DW120" s="5"/>
      <c r="DX120" s="5"/>
      <c r="DY120" s="5"/>
      <c r="DZ120" s="5"/>
      <c r="EA120" s="5"/>
      <c r="EB120" s="5"/>
      <c r="EC120" s="5"/>
      <c r="ED120" s="5"/>
      <c r="EE120" s="5"/>
      <c r="EF120" s="5"/>
      <c r="EG120" s="5"/>
      <c r="EH120" s="5"/>
      <c r="EI120" s="5"/>
      <c r="EJ120" s="5"/>
      <c r="EK120" s="5"/>
      <c r="EL120" s="5"/>
      <c r="EM120" s="5"/>
      <c r="EN120" s="5"/>
      <c r="EO120" s="5"/>
      <c r="EP120" s="5"/>
      <c r="EQ120" s="5"/>
      <c r="ER120" s="5"/>
      <c r="ES120" s="5" t="s">
        <v>605</v>
      </c>
      <c r="FU120" s="11" t="s">
        <v>204</v>
      </c>
    </row>
    <row r="121" spans="1:177" s="11" customFormat="1" x14ac:dyDescent="0.25">
      <c r="A121" s="11" t="s">
        <v>173</v>
      </c>
      <c r="B121" s="11" t="s">
        <v>193</v>
      </c>
      <c r="C121" s="11" t="s">
        <v>192</v>
      </c>
      <c r="D121" s="11" t="s">
        <v>774</v>
      </c>
      <c r="E121" s="11" t="s">
        <v>602</v>
      </c>
      <c r="F121" s="22" t="s">
        <v>603</v>
      </c>
      <c r="I121" s="11" t="s">
        <v>770</v>
      </c>
      <c r="J121" s="3">
        <v>4013051019705</v>
      </c>
      <c r="K121" s="11" t="s">
        <v>194</v>
      </c>
      <c r="M121" s="11">
        <v>24</v>
      </c>
      <c r="N121" s="11" t="s">
        <v>175</v>
      </c>
      <c r="O121" s="11" t="s">
        <v>182</v>
      </c>
      <c r="P121" s="11">
        <f t="shared" si="11"/>
        <v>29.710743801652896</v>
      </c>
      <c r="Q121" s="11">
        <v>0</v>
      </c>
      <c r="R121" s="11" t="s">
        <v>176</v>
      </c>
      <c r="S121" s="11" t="s">
        <v>195</v>
      </c>
      <c r="W121" s="9" t="s">
        <v>784</v>
      </c>
      <c r="AA121" s="8">
        <v>0.19</v>
      </c>
      <c r="AB121" s="11" t="s">
        <v>176</v>
      </c>
      <c r="AG121" s="11" t="s">
        <v>195</v>
      </c>
      <c r="AH121" s="11" t="s">
        <v>177</v>
      </c>
      <c r="BX121" s="11" t="s">
        <v>198</v>
      </c>
      <c r="CD121" s="7" t="s">
        <v>200</v>
      </c>
      <c r="CE121" s="5" t="s">
        <v>604</v>
      </c>
      <c r="CF121" s="5"/>
      <c r="CG121" s="5"/>
      <c r="CH121" s="5"/>
      <c r="CI121" s="5"/>
      <c r="CJ121" s="5"/>
      <c r="CK121" s="5"/>
      <c r="CL121" s="5"/>
      <c r="CM121" s="5"/>
      <c r="CN121" s="5"/>
      <c r="CO121" s="5" t="s">
        <v>495</v>
      </c>
      <c r="CP121" s="5"/>
      <c r="CQ121" s="5"/>
      <c r="CR121" s="5"/>
      <c r="CS121" s="5"/>
      <c r="CT121" s="5"/>
      <c r="CU121" s="5"/>
      <c r="CV121" s="5"/>
      <c r="CW121" s="5"/>
      <c r="CX121" s="5"/>
      <c r="CY121" s="5"/>
      <c r="CZ121" s="5"/>
      <c r="DA121" s="5"/>
      <c r="DB121" s="5"/>
      <c r="DC121" s="5"/>
      <c r="DD121" s="5"/>
      <c r="DE121" s="5"/>
      <c r="DF121" s="5"/>
      <c r="DG121" s="5"/>
      <c r="DH121" s="5"/>
      <c r="DI121" s="5"/>
      <c r="DJ121" s="5"/>
      <c r="DK121" s="5"/>
      <c r="DL121" s="5"/>
      <c r="DM121" s="5"/>
      <c r="DN121" s="5"/>
      <c r="DO121" s="5"/>
      <c r="DP121" s="5"/>
      <c r="DQ121" s="5"/>
      <c r="DR121" s="5"/>
      <c r="DS121" s="5" t="s">
        <v>461</v>
      </c>
      <c r="DT121" s="5"/>
      <c r="DU121" s="5"/>
      <c r="DV121" s="5"/>
      <c r="DW121" s="5"/>
      <c r="DX121" s="5"/>
      <c r="DY121" s="5"/>
      <c r="DZ121" s="5"/>
      <c r="EA121" s="5"/>
      <c r="EB121" s="5"/>
      <c r="EC121" s="5"/>
      <c r="ED121" s="5"/>
      <c r="EE121" s="5"/>
      <c r="EF121" s="5"/>
      <c r="EG121" s="5"/>
      <c r="EH121" s="5"/>
      <c r="EI121" s="5"/>
      <c r="EJ121" s="5"/>
      <c r="EK121" s="5"/>
      <c r="EL121" s="5"/>
      <c r="EM121" s="5"/>
      <c r="EN121" s="5"/>
      <c r="EO121" s="5"/>
      <c r="EP121" s="5"/>
      <c r="EQ121" s="5"/>
      <c r="ER121" s="5"/>
      <c r="ES121" s="5" t="s">
        <v>605</v>
      </c>
      <c r="FU121" s="11" t="s">
        <v>204</v>
      </c>
    </row>
    <row r="122" spans="1:177" s="11" customFormat="1" x14ac:dyDescent="0.25">
      <c r="A122" s="11" t="s">
        <v>173</v>
      </c>
      <c r="B122" s="11" t="s">
        <v>193</v>
      </c>
      <c r="C122" s="11" t="s">
        <v>192</v>
      </c>
      <c r="D122" s="11" t="s">
        <v>752</v>
      </c>
      <c r="E122" s="11" t="s">
        <v>606</v>
      </c>
      <c r="F122" s="22" t="s">
        <v>607</v>
      </c>
      <c r="I122" s="11" t="s">
        <v>750</v>
      </c>
      <c r="J122" s="3">
        <v>4013051019651</v>
      </c>
      <c r="K122" s="11" t="s">
        <v>194</v>
      </c>
      <c r="M122" s="11">
        <v>24</v>
      </c>
      <c r="N122" s="11" t="s">
        <v>175</v>
      </c>
      <c r="O122" s="11" t="s">
        <v>182</v>
      </c>
      <c r="P122" s="11">
        <f t="shared" ref="P122:P126" si="12">25.95/1.21</f>
        <v>21.446280991735538</v>
      </c>
      <c r="Q122" s="11">
        <v>0</v>
      </c>
      <c r="R122" s="11" t="s">
        <v>176</v>
      </c>
      <c r="S122" s="11" t="s">
        <v>195</v>
      </c>
      <c r="W122" s="9" t="s">
        <v>784</v>
      </c>
      <c r="AA122" s="8">
        <v>0.14000000000000001</v>
      </c>
      <c r="AB122" s="11" t="s">
        <v>176</v>
      </c>
      <c r="AG122" s="11" t="s">
        <v>195</v>
      </c>
      <c r="AH122" s="11" t="s">
        <v>177</v>
      </c>
      <c r="BX122" s="11" t="s">
        <v>196</v>
      </c>
      <c r="CD122" s="7" t="s">
        <v>200</v>
      </c>
      <c r="CE122" s="5" t="s">
        <v>484</v>
      </c>
      <c r="CF122" s="5"/>
      <c r="CG122" s="5"/>
      <c r="CH122" s="5"/>
      <c r="CI122" s="5"/>
      <c r="CJ122" s="5"/>
      <c r="CK122" s="5"/>
      <c r="CL122" s="5"/>
      <c r="CM122" s="5"/>
      <c r="CN122" s="5"/>
      <c r="CO122" s="5" t="s">
        <v>559</v>
      </c>
      <c r="CP122" s="5"/>
      <c r="CQ122" s="5"/>
      <c r="CR122" s="5"/>
      <c r="CS122" s="5"/>
      <c r="CT122" s="5"/>
      <c r="CU122" s="5"/>
      <c r="CV122" s="5"/>
      <c r="CW122" s="5"/>
      <c r="CX122" s="5"/>
      <c r="CY122" s="5"/>
      <c r="CZ122" s="5"/>
      <c r="DA122" s="5"/>
      <c r="DB122" s="5"/>
      <c r="DC122" s="5"/>
      <c r="DD122" s="5"/>
      <c r="DE122" s="5"/>
      <c r="DF122" s="5"/>
      <c r="DG122" s="5"/>
      <c r="DH122" s="5"/>
      <c r="DI122" s="5"/>
      <c r="DJ122" s="5"/>
      <c r="DK122" s="5"/>
      <c r="DL122" s="5"/>
      <c r="DM122" s="5"/>
      <c r="DN122" s="5"/>
      <c r="DO122" s="5"/>
      <c r="DP122" s="5"/>
      <c r="DQ122" s="5"/>
      <c r="DR122" s="5"/>
      <c r="DS122" s="5" t="s">
        <v>616</v>
      </c>
      <c r="DT122" s="5"/>
      <c r="DU122" s="5"/>
      <c r="DV122" s="5"/>
      <c r="DW122" s="5"/>
      <c r="DX122" s="5"/>
      <c r="DY122" s="5"/>
      <c r="DZ122" s="5"/>
      <c r="EA122" s="5"/>
      <c r="EB122" s="5"/>
      <c r="EC122" s="5"/>
      <c r="ED122" s="5"/>
      <c r="EE122" s="5"/>
      <c r="EF122" s="5"/>
      <c r="EG122" s="5"/>
      <c r="EH122" s="5"/>
      <c r="EI122" s="5"/>
      <c r="EJ122" s="5"/>
      <c r="EK122" s="5"/>
      <c r="EL122" s="5"/>
      <c r="EM122" s="5"/>
      <c r="EN122" s="5"/>
      <c r="EO122" s="5"/>
      <c r="EP122" s="5"/>
      <c r="EQ122" s="5"/>
      <c r="ER122" s="5"/>
      <c r="ES122" s="5" t="s">
        <v>617</v>
      </c>
      <c r="FU122" s="11" t="s">
        <v>204</v>
      </c>
    </row>
    <row r="123" spans="1:177" s="11" customFormat="1" x14ac:dyDescent="0.25">
      <c r="A123" s="11" t="s">
        <v>173</v>
      </c>
      <c r="B123" s="11" t="s">
        <v>193</v>
      </c>
      <c r="C123" s="11" t="s">
        <v>192</v>
      </c>
      <c r="D123" s="11" t="s">
        <v>760</v>
      </c>
      <c r="E123" s="11" t="s">
        <v>608</v>
      </c>
      <c r="F123" s="22" t="s">
        <v>609</v>
      </c>
      <c r="I123" s="11" t="s">
        <v>758</v>
      </c>
      <c r="J123" s="3">
        <v>4013051019668</v>
      </c>
      <c r="K123" s="11" t="s">
        <v>194</v>
      </c>
      <c r="M123" s="11">
        <v>24</v>
      </c>
      <c r="N123" s="11" t="s">
        <v>175</v>
      </c>
      <c r="O123" s="11" t="s">
        <v>182</v>
      </c>
      <c r="P123" s="11">
        <f t="shared" si="12"/>
        <v>21.446280991735538</v>
      </c>
      <c r="Q123" s="11">
        <v>0</v>
      </c>
      <c r="R123" s="11" t="s">
        <v>176</v>
      </c>
      <c r="S123" s="11" t="s">
        <v>195</v>
      </c>
      <c r="W123" s="9" t="s">
        <v>784</v>
      </c>
      <c r="AA123" s="8">
        <v>0.14000000000000001</v>
      </c>
      <c r="AB123" s="11" t="s">
        <v>176</v>
      </c>
      <c r="AG123" s="11" t="s">
        <v>195</v>
      </c>
      <c r="AH123" s="11" t="s">
        <v>177</v>
      </c>
      <c r="BX123" s="11" t="s">
        <v>197</v>
      </c>
      <c r="CD123" s="7" t="s">
        <v>200</v>
      </c>
      <c r="CE123" s="5" t="s">
        <v>484</v>
      </c>
      <c r="CF123" s="5"/>
      <c r="CG123" s="5"/>
      <c r="CH123" s="5"/>
      <c r="CI123" s="5"/>
      <c r="CJ123" s="5"/>
      <c r="CK123" s="5"/>
      <c r="CL123" s="5"/>
      <c r="CM123" s="5"/>
      <c r="CN123" s="5"/>
      <c r="CO123" s="5" t="s">
        <v>559</v>
      </c>
      <c r="CP123" s="5"/>
      <c r="CQ123" s="5"/>
      <c r="CR123" s="5"/>
      <c r="CS123" s="5"/>
      <c r="CT123" s="5"/>
      <c r="CU123" s="5"/>
      <c r="CV123" s="5"/>
      <c r="CW123" s="5"/>
      <c r="CX123" s="5"/>
      <c r="CY123" s="5"/>
      <c r="CZ123" s="5"/>
      <c r="DA123" s="5"/>
      <c r="DB123" s="5"/>
      <c r="DC123" s="5"/>
      <c r="DD123" s="5"/>
      <c r="DE123" s="5"/>
      <c r="DF123" s="5"/>
      <c r="DG123" s="5"/>
      <c r="DH123" s="5"/>
      <c r="DI123" s="5"/>
      <c r="DJ123" s="5"/>
      <c r="DK123" s="5"/>
      <c r="DL123" s="5"/>
      <c r="DM123" s="5"/>
      <c r="DN123" s="5"/>
      <c r="DO123" s="5"/>
      <c r="DP123" s="5"/>
      <c r="DQ123" s="5"/>
      <c r="DR123" s="5"/>
      <c r="DS123" s="5" t="s">
        <v>616</v>
      </c>
      <c r="DT123" s="5"/>
      <c r="DU123" s="5"/>
      <c r="DV123" s="5"/>
      <c r="DW123" s="5"/>
      <c r="DX123" s="5"/>
      <c r="DY123" s="5"/>
      <c r="DZ123" s="5"/>
      <c r="EA123" s="5"/>
      <c r="EB123" s="5"/>
      <c r="EC123" s="5"/>
      <c r="ED123" s="5"/>
      <c r="EE123" s="5"/>
      <c r="EF123" s="5"/>
      <c r="EG123" s="5"/>
      <c r="EH123" s="5"/>
      <c r="EI123" s="5"/>
      <c r="EJ123" s="5"/>
      <c r="EK123" s="5"/>
      <c r="EL123" s="5"/>
      <c r="EM123" s="5"/>
      <c r="EN123" s="5"/>
      <c r="EO123" s="5"/>
      <c r="EP123" s="5"/>
      <c r="EQ123" s="5"/>
      <c r="ER123" s="5"/>
      <c r="ES123" s="5" t="s">
        <v>617</v>
      </c>
      <c r="FU123" s="11" t="s">
        <v>204</v>
      </c>
    </row>
    <row r="124" spans="1:177" s="11" customFormat="1" x14ac:dyDescent="0.25">
      <c r="A124" s="11" t="s">
        <v>173</v>
      </c>
      <c r="B124" s="11" t="s">
        <v>193</v>
      </c>
      <c r="C124" s="11" t="s">
        <v>192</v>
      </c>
      <c r="D124" s="11" t="s">
        <v>773</v>
      </c>
      <c r="E124" s="11" t="s">
        <v>610</v>
      </c>
      <c r="F124" s="22" t="s">
        <v>611</v>
      </c>
      <c r="I124" s="11" t="s">
        <v>764</v>
      </c>
      <c r="J124" s="3">
        <v>4013051026369</v>
      </c>
      <c r="K124" s="11" t="s">
        <v>194</v>
      </c>
      <c r="M124" s="11">
        <v>24</v>
      </c>
      <c r="N124" s="11" t="s">
        <v>175</v>
      </c>
      <c r="O124" s="11" t="s">
        <v>182</v>
      </c>
      <c r="P124" s="11">
        <f t="shared" si="12"/>
        <v>21.446280991735538</v>
      </c>
      <c r="Q124" s="11">
        <v>0</v>
      </c>
      <c r="R124" s="11" t="s">
        <v>176</v>
      </c>
      <c r="S124" s="11" t="s">
        <v>195</v>
      </c>
      <c r="W124" s="9" t="s">
        <v>784</v>
      </c>
      <c r="AA124" s="8">
        <v>0.14000000000000001</v>
      </c>
      <c r="AB124" s="11" t="s">
        <v>176</v>
      </c>
      <c r="AG124" s="11" t="s">
        <v>195</v>
      </c>
      <c r="AH124" s="11" t="s">
        <v>177</v>
      </c>
      <c r="BX124" s="11" t="s">
        <v>198</v>
      </c>
      <c r="CD124" s="7" t="s">
        <v>200</v>
      </c>
      <c r="CE124" s="5" t="s">
        <v>484</v>
      </c>
      <c r="CF124" s="5"/>
      <c r="CG124" s="5"/>
      <c r="CH124" s="5"/>
      <c r="CI124" s="5"/>
      <c r="CJ124" s="5"/>
      <c r="CK124" s="5"/>
      <c r="CL124" s="5"/>
      <c r="CM124" s="5"/>
      <c r="CN124" s="5"/>
      <c r="CO124" s="5" t="s">
        <v>559</v>
      </c>
      <c r="CP124" s="5"/>
      <c r="CQ124" s="5"/>
      <c r="CR124" s="5"/>
      <c r="CS124" s="5"/>
      <c r="CT124" s="5"/>
      <c r="CU124" s="5"/>
      <c r="CV124" s="5"/>
      <c r="CW124" s="5"/>
      <c r="CX124" s="5"/>
      <c r="CY124" s="5"/>
      <c r="CZ124" s="5"/>
      <c r="DA124" s="5"/>
      <c r="DB124" s="5"/>
      <c r="DC124" s="5"/>
      <c r="DD124" s="5"/>
      <c r="DE124" s="5"/>
      <c r="DF124" s="5"/>
      <c r="DG124" s="5"/>
      <c r="DH124" s="5"/>
      <c r="DI124" s="5"/>
      <c r="DJ124" s="5"/>
      <c r="DK124" s="5"/>
      <c r="DL124" s="5"/>
      <c r="DM124" s="5"/>
      <c r="DN124" s="5"/>
      <c r="DO124" s="5"/>
      <c r="DP124" s="5"/>
      <c r="DQ124" s="5"/>
      <c r="DR124" s="5"/>
      <c r="DS124" s="5" t="s">
        <v>616</v>
      </c>
      <c r="DT124" s="5"/>
      <c r="DU124" s="5"/>
      <c r="DV124" s="5"/>
      <c r="DW124" s="5"/>
      <c r="DX124" s="5"/>
      <c r="DY124" s="5"/>
      <c r="DZ124" s="5"/>
      <c r="EA124" s="5"/>
      <c r="EB124" s="5"/>
      <c r="EC124" s="5"/>
      <c r="ED124" s="5"/>
      <c r="EE124" s="5"/>
      <c r="EF124" s="5"/>
      <c r="EG124" s="5"/>
      <c r="EH124" s="5"/>
      <c r="EI124" s="5"/>
      <c r="EJ124" s="5"/>
      <c r="EK124" s="5"/>
      <c r="EL124" s="5"/>
      <c r="EM124" s="5"/>
      <c r="EN124" s="5"/>
      <c r="EO124" s="5"/>
      <c r="EP124" s="5"/>
      <c r="EQ124" s="5"/>
      <c r="ER124" s="5"/>
      <c r="ES124" s="5" t="s">
        <v>617</v>
      </c>
      <c r="FU124" s="11" t="s">
        <v>204</v>
      </c>
    </row>
    <row r="125" spans="1:177" s="11" customFormat="1" x14ac:dyDescent="0.25">
      <c r="A125" s="11" t="s">
        <v>173</v>
      </c>
      <c r="B125" s="11" t="s">
        <v>193</v>
      </c>
      <c r="C125" s="11" t="s">
        <v>192</v>
      </c>
      <c r="D125" s="11" t="s">
        <v>774</v>
      </c>
      <c r="E125" s="11" t="s">
        <v>612</v>
      </c>
      <c r="F125" s="22" t="s">
        <v>613</v>
      </c>
      <c r="I125" s="11" t="s">
        <v>771</v>
      </c>
      <c r="J125" s="3">
        <v>4013051019675</v>
      </c>
      <c r="K125" s="11" t="s">
        <v>194</v>
      </c>
      <c r="M125" s="11">
        <v>24</v>
      </c>
      <c r="N125" s="11" t="s">
        <v>175</v>
      </c>
      <c r="O125" s="11" t="s">
        <v>182</v>
      </c>
      <c r="P125" s="11">
        <f t="shared" si="12"/>
        <v>21.446280991735538</v>
      </c>
      <c r="Q125" s="11">
        <v>0</v>
      </c>
      <c r="R125" s="11" t="s">
        <v>176</v>
      </c>
      <c r="S125" s="11" t="s">
        <v>195</v>
      </c>
      <c r="W125" s="9" t="s">
        <v>784</v>
      </c>
      <c r="AA125" s="8">
        <v>0.14000000000000001</v>
      </c>
      <c r="AB125" s="11" t="s">
        <v>176</v>
      </c>
      <c r="AG125" s="11" t="s">
        <v>195</v>
      </c>
      <c r="AH125" s="11" t="s">
        <v>177</v>
      </c>
      <c r="BX125" s="11" t="s">
        <v>198</v>
      </c>
      <c r="CD125" s="7" t="s">
        <v>200</v>
      </c>
      <c r="CE125" s="5" t="s">
        <v>484</v>
      </c>
      <c r="CF125" s="5"/>
      <c r="CG125" s="5"/>
      <c r="CH125" s="5"/>
      <c r="CI125" s="5"/>
      <c r="CJ125" s="5"/>
      <c r="CK125" s="5"/>
      <c r="CL125" s="5"/>
      <c r="CM125" s="5"/>
      <c r="CN125" s="5"/>
      <c r="CO125" s="5" t="s">
        <v>559</v>
      </c>
      <c r="CP125" s="5"/>
      <c r="CQ125" s="5"/>
      <c r="CR125" s="5"/>
      <c r="CS125" s="5"/>
      <c r="CT125" s="5"/>
      <c r="CU125" s="5"/>
      <c r="CV125" s="5"/>
      <c r="CW125" s="5"/>
      <c r="CX125" s="5"/>
      <c r="CY125" s="5"/>
      <c r="CZ125" s="5"/>
      <c r="DA125" s="5"/>
      <c r="DB125" s="5"/>
      <c r="DC125" s="5"/>
      <c r="DD125" s="5"/>
      <c r="DE125" s="5"/>
      <c r="DF125" s="5"/>
      <c r="DG125" s="5"/>
      <c r="DH125" s="5"/>
      <c r="DI125" s="5"/>
      <c r="DJ125" s="5"/>
      <c r="DK125" s="5"/>
      <c r="DL125" s="5"/>
      <c r="DM125" s="5"/>
      <c r="DN125" s="5"/>
      <c r="DO125" s="5"/>
      <c r="DP125" s="5"/>
      <c r="DQ125" s="5"/>
      <c r="DR125" s="5"/>
      <c r="DS125" s="5" t="s">
        <v>616</v>
      </c>
      <c r="DT125" s="5"/>
      <c r="DU125" s="5"/>
      <c r="DV125" s="5"/>
      <c r="DW125" s="5"/>
      <c r="DX125" s="5"/>
      <c r="DY125" s="5"/>
      <c r="DZ125" s="5"/>
      <c r="EA125" s="5"/>
      <c r="EB125" s="5"/>
      <c r="EC125" s="5"/>
      <c r="ED125" s="5"/>
      <c r="EE125" s="5"/>
      <c r="EF125" s="5"/>
      <c r="EG125" s="5"/>
      <c r="EH125" s="5"/>
      <c r="EI125" s="5"/>
      <c r="EJ125" s="5"/>
      <c r="EK125" s="5"/>
      <c r="EL125" s="5"/>
      <c r="EM125" s="5"/>
      <c r="EN125" s="5"/>
      <c r="EO125" s="5"/>
      <c r="EP125" s="5"/>
      <c r="EQ125" s="5"/>
      <c r="ER125" s="5"/>
      <c r="ES125" s="5" t="s">
        <v>617</v>
      </c>
      <c r="FU125" s="11" t="s">
        <v>204</v>
      </c>
    </row>
    <row r="126" spans="1:177" s="11" customFormat="1" x14ac:dyDescent="0.25">
      <c r="A126" s="11" t="s">
        <v>173</v>
      </c>
      <c r="B126" s="11" t="s">
        <v>193</v>
      </c>
      <c r="C126" s="11" t="s">
        <v>192</v>
      </c>
      <c r="D126" s="11" t="s">
        <v>781</v>
      </c>
      <c r="E126" s="11" t="s">
        <v>614</v>
      </c>
      <c r="F126" s="22" t="s">
        <v>615</v>
      </c>
      <c r="I126" s="11" t="s">
        <v>779</v>
      </c>
      <c r="J126" s="3">
        <v>4013051033343</v>
      </c>
      <c r="K126" s="11" t="s">
        <v>194</v>
      </c>
      <c r="M126" s="11">
        <v>24</v>
      </c>
      <c r="N126" s="11" t="s">
        <v>175</v>
      </c>
      <c r="O126" s="11" t="s">
        <v>182</v>
      </c>
      <c r="P126" s="11">
        <f t="shared" si="12"/>
        <v>21.446280991735538</v>
      </c>
      <c r="Q126" s="11">
        <v>0</v>
      </c>
      <c r="R126" s="11" t="s">
        <v>176</v>
      </c>
      <c r="S126" s="11" t="s">
        <v>195</v>
      </c>
      <c r="W126" s="9" t="s">
        <v>784</v>
      </c>
      <c r="AA126" s="8">
        <v>0.14000000000000001</v>
      </c>
      <c r="AB126" s="11" t="s">
        <v>176</v>
      </c>
      <c r="AG126" s="11" t="s">
        <v>195</v>
      </c>
      <c r="AH126" s="11" t="s">
        <v>177</v>
      </c>
      <c r="BX126" s="11" t="s">
        <v>199</v>
      </c>
      <c r="CD126" s="7" t="s">
        <v>200</v>
      </c>
      <c r="CE126" s="5" t="s">
        <v>484</v>
      </c>
      <c r="CF126" s="5"/>
      <c r="CG126" s="5"/>
      <c r="CH126" s="5"/>
      <c r="CI126" s="5"/>
      <c r="CJ126" s="5"/>
      <c r="CK126" s="5"/>
      <c r="CL126" s="5"/>
      <c r="CM126" s="5"/>
      <c r="CN126" s="5"/>
      <c r="CO126" s="5" t="s">
        <v>559</v>
      </c>
      <c r="CP126" s="5"/>
      <c r="CQ126" s="5"/>
      <c r="CR126" s="5"/>
      <c r="CS126" s="5"/>
      <c r="CT126" s="5"/>
      <c r="CU126" s="5"/>
      <c r="CV126" s="5"/>
      <c r="CW126" s="5"/>
      <c r="CX126" s="5"/>
      <c r="CY126" s="5"/>
      <c r="CZ126" s="5"/>
      <c r="DA126" s="5"/>
      <c r="DB126" s="5"/>
      <c r="DC126" s="5"/>
      <c r="DD126" s="5"/>
      <c r="DE126" s="5"/>
      <c r="DF126" s="5"/>
      <c r="DG126" s="5"/>
      <c r="DH126" s="5"/>
      <c r="DI126" s="5"/>
      <c r="DJ126" s="5"/>
      <c r="DK126" s="5"/>
      <c r="DL126" s="5"/>
      <c r="DM126" s="5"/>
      <c r="DN126" s="5"/>
      <c r="DO126" s="5"/>
      <c r="DP126" s="5"/>
      <c r="DQ126" s="5"/>
      <c r="DR126" s="5"/>
      <c r="DS126" s="5" t="s">
        <v>616</v>
      </c>
      <c r="DT126" s="5"/>
      <c r="DU126" s="5"/>
      <c r="DV126" s="5"/>
      <c r="DW126" s="5"/>
      <c r="DX126" s="5"/>
      <c r="DY126" s="5"/>
      <c r="DZ126" s="5"/>
      <c r="EA126" s="5"/>
      <c r="EB126" s="5"/>
      <c r="EC126" s="5"/>
      <c r="ED126" s="5"/>
      <c r="EE126" s="5"/>
      <c r="EF126" s="5"/>
      <c r="EG126" s="5"/>
      <c r="EH126" s="5"/>
      <c r="EI126" s="5"/>
      <c r="EJ126" s="5"/>
      <c r="EK126" s="5"/>
      <c r="EL126" s="5"/>
      <c r="EM126" s="5"/>
      <c r="EN126" s="5"/>
      <c r="EO126" s="5"/>
      <c r="EP126" s="5"/>
      <c r="EQ126" s="5"/>
      <c r="ER126" s="5"/>
      <c r="ES126" s="5" t="s">
        <v>617</v>
      </c>
      <c r="FU126" s="11" t="s">
        <v>204</v>
      </c>
    </row>
    <row r="127" spans="1:177" s="11" customFormat="1" x14ac:dyDescent="0.25">
      <c r="A127" s="11" t="s">
        <v>173</v>
      </c>
      <c r="B127" s="11" t="s">
        <v>193</v>
      </c>
      <c r="C127" s="11" t="s">
        <v>192</v>
      </c>
      <c r="D127" s="11" t="s">
        <v>901</v>
      </c>
      <c r="E127" s="11" t="s">
        <v>618</v>
      </c>
      <c r="F127" s="22" t="s">
        <v>619</v>
      </c>
      <c r="I127" s="11" t="s">
        <v>882</v>
      </c>
      <c r="J127" s="3">
        <v>4013051038805</v>
      </c>
      <c r="K127" s="11" t="s">
        <v>194</v>
      </c>
      <c r="M127" s="11">
        <v>24</v>
      </c>
      <c r="N127" s="11" t="s">
        <v>175</v>
      </c>
      <c r="O127" s="11" t="s">
        <v>182</v>
      </c>
      <c r="P127" s="11">
        <f t="shared" ref="P127:P129" si="13">20.95/1.21</f>
        <v>17.314049586776861</v>
      </c>
      <c r="Q127" s="11">
        <v>0</v>
      </c>
      <c r="R127" s="11" t="s">
        <v>176</v>
      </c>
      <c r="S127" s="11" t="s">
        <v>195</v>
      </c>
      <c r="W127" s="11" t="s">
        <v>900</v>
      </c>
      <c r="AA127" s="8">
        <v>0.27</v>
      </c>
      <c r="AB127" s="11" t="s">
        <v>176</v>
      </c>
      <c r="AG127" s="11" t="s">
        <v>195</v>
      </c>
      <c r="AH127" s="11" t="s">
        <v>177</v>
      </c>
      <c r="BX127" s="11" t="s">
        <v>624</v>
      </c>
      <c r="CD127" s="11" t="s">
        <v>625</v>
      </c>
      <c r="CE127" s="5" t="s">
        <v>400</v>
      </c>
      <c r="CF127" s="5"/>
      <c r="CG127" s="5"/>
      <c r="CH127" s="5"/>
      <c r="CI127" s="5"/>
      <c r="CJ127" s="5"/>
      <c r="CK127" s="5"/>
      <c r="CL127" s="5"/>
      <c r="CM127" s="5"/>
      <c r="CN127" s="5"/>
      <c r="CO127" s="5" t="s">
        <v>523</v>
      </c>
      <c r="CP127" s="5"/>
      <c r="CQ127" s="5"/>
      <c r="CR127" s="5"/>
      <c r="CS127" s="5"/>
      <c r="CT127" s="5"/>
      <c r="CU127" s="5"/>
      <c r="CV127" s="5"/>
      <c r="CW127" s="5"/>
      <c r="CX127" s="5"/>
      <c r="CY127" s="5"/>
      <c r="CZ127" s="5"/>
      <c r="DA127" s="5"/>
      <c r="DB127" s="5"/>
      <c r="DC127" s="5"/>
      <c r="DD127" s="5"/>
      <c r="DE127" s="5"/>
      <c r="DF127" s="5"/>
      <c r="DG127" s="5"/>
      <c r="DH127" s="5"/>
      <c r="DI127" s="5"/>
      <c r="DJ127" s="5"/>
      <c r="DK127" s="5"/>
      <c r="DL127" s="5"/>
      <c r="DM127" s="5"/>
      <c r="DN127" s="5"/>
      <c r="DO127" s="5"/>
      <c r="DP127" s="5"/>
      <c r="DQ127" s="5"/>
      <c r="DR127" s="5"/>
      <c r="DS127" s="5" t="s">
        <v>203</v>
      </c>
      <c r="DT127" s="5"/>
      <c r="DU127" s="5"/>
      <c r="DV127" s="5"/>
      <c r="DW127" s="5"/>
      <c r="DX127" s="5"/>
      <c r="DY127" s="5"/>
      <c r="DZ127" s="5"/>
      <c r="EA127" s="5"/>
      <c r="EB127" s="5"/>
      <c r="EC127" s="5"/>
      <c r="ED127" s="5"/>
      <c r="EE127" s="5"/>
      <c r="EF127" s="5"/>
      <c r="EG127" s="5"/>
      <c r="EH127" s="5"/>
      <c r="EI127" s="5"/>
      <c r="EJ127" s="5"/>
      <c r="EK127" s="5"/>
      <c r="EL127" s="5"/>
      <c r="EM127" s="5"/>
      <c r="EN127" s="5"/>
      <c r="EO127" s="5"/>
      <c r="EP127" s="5"/>
      <c r="EQ127" s="5"/>
      <c r="ER127" s="5"/>
      <c r="ES127" s="5" t="s">
        <v>400</v>
      </c>
      <c r="FU127" s="11" t="s">
        <v>204</v>
      </c>
    </row>
    <row r="128" spans="1:177" s="11" customFormat="1" x14ac:dyDescent="0.25">
      <c r="A128" s="11" t="s">
        <v>173</v>
      </c>
      <c r="B128" s="11" t="s">
        <v>193</v>
      </c>
      <c r="C128" s="11" t="s">
        <v>192</v>
      </c>
      <c r="D128" s="11" t="s">
        <v>902</v>
      </c>
      <c r="E128" s="11" t="s">
        <v>620</v>
      </c>
      <c r="F128" s="22" t="s">
        <v>621</v>
      </c>
      <c r="I128" s="11" t="s">
        <v>888</v>
      </c>
      <c r="J128" s="3">
        <v>4013051029834</v>
      </c>
      <c r="K128" s="11" t="s">
        <v>194</v>
      </c>
      <c r="M128" s="11">
        <v>24</v>
      </c>
      <c r="N128" s="11" t="s">
        <v>175</v>
      </c>
      <c r="O128" s="11" t="s">
        <v>182</v>
      </c>
      <c r="P128" s="11">
        <f t="shared" si="13"/>
        <v>17.314049586776861</v>
      </c>
      <c r="Q128" s="11">
        <v>0</v>
      </c>
      <c r="R128" s="11" t="s">
        <v>176</v>
      </c>
      <c r="S128" s="11" t="s">
        <v>195</v>
      </c>
      <c r="W128" s="11" t="s">
        <v>900</v>
      </c>
      <c r="AA128" s="8">
        <v>0.27</v>
      </c>
      <c r="AB128" s="11" t="s">
        <v>176</v>
      </c>
      <c r="AG128" s="11" t="s">
        <v>195</v>
      </c>
      <c r="AH128" s="11" t="s">
        <v>177</v>
      </c>
      <c r="BX128" s="11" t="s">
        <v>197</v>
      </c>
      <c r="CD128" s="11" t="s">
        <v>625</v>
      </c>
      <c r="CE128" s="5" t="s">
        <v>400</v>
      </c>
      <c r="CF128" s="5"/>
      <c r="CG128" s="5"/>
      <c r="CH128" s="5"/>
      <c r="CI128" s="5"/>
      <c r="CJ128" s="5"/>
      <c r="CK128" s="5"/>
      <c r="CL128" s="5"/>
      <c r="CM128" s="5"/>
      <c r="CN128" s="5"/>
      <c r="CO128" s="5" t="s">
        <v>523</v>
      </c>
      <c r="CP128" s="5"/>
      <c r="CQ128" s="5"/>
      <c r="CR128" s="5"/>
      <c r="CS128" s="5"/>
      <c r="CT128" s="5"/>
      <c r="CU128" s="5"/>
      <c r="CV128" s="5"/>
      <c r="CW128" s="5"/>
      <c r="CX128" s="5"/>
      <c r="CY128" s="5"/>
      <c r="CZ128" s="5"/>
      <c r="DA128" s="5"/>
      <c r="DB128" s="5"/>
      <c r="DC128" s="5"/>
      <c r="DD128" s="5"/>
      <c r="DE128" s="5"/>
      <c r="DF128" s="5"/>
      <c r="DG128" s="5"/>
      <c r="DH128" s="5"/>
      <c r="DI128" s="5"/>
      <c r="DJ128" s="5"/>
      <c r="DK128" s="5"/>
      <c r="DL128" s="5"/>
      <c r="DM128" s="5"/>
      <c r="DN128" s="5"/>
      <c r="DO128" s="5"/>
      <c r="DP128" s="5"/>
      <c r="DQ128" s="5"/>
      <c r="DR128" s="5"/>
      <c r="DS128" s="5" t="s">
        <v>203</v>
      </c>
      <c r="DT128" s="5"/>
      <c r="DU128" s="5"/>
      <c r="DV128" s="5"/>
      <c r="DW128" s="5"/>
      <c r="DX128" s="5"/>
      <c r="DY128" s="5"/>
      <c r="DZ128" s="5"/>
      <c r="EA128" s="5"/>
      <c r="EB128" s="5"/>
      <c r="EC128" s="5"/>
      <c r="ED128" s="5"/>
      <c r="EE128" s="5"/>
      <c r="EF128" s="5"/>
      <c r="EG128" s="5"/>
      <c r="EH128" s="5"/>
      <c r="EI128" s="5"/>
      <c r="EJ128" s="5"/>
      <c r="EK128" s="5"/>
      <c r="EL128" s="5"/>
      <c r="EM128" s="5"/>
      <c r="EN128" s="5"/>
      <c r="EO128" s="5"/>
      <c r="EP128" s="5"/>
      <c r="EQ128" s="5"/>
      <c r="ER128" s="5"/>
      <c r="ES128" s="5" t="s">
        <v>400</v>
      </c>
      <c r="FU128" s="11" t="s">
        <v>204</v>
      </c>
    </row>
    <row r="129" spans="1:177" s="11" customFormat="1" x14ac:dyDescent="0.25">
      <c r="A129" s="11" t="s">
        <v>173</v>
      </c>
      <c r="B129" s="11" t="s">
        <v>193</v>
      </c>
      <c r="C129" s="11" t="s">
        <v>192</v>
      </c>
      <c r="D129" s="11" t="s">
        <v>903</v>
      </c>
      <c r="E129" s="11" t="s">
        <v>622</v>
      </c>
      <c r="F129" s="22" t="s">
        <v>623</v>
      </c>
      <c r="I129" s="11" t="s">
        <v>894</v>
      </c>
      <c r="J129" s="3">
        <v>4013051029841</v>
      </c>
      <c r="K129" s="11" t="s">
        <v>194</v>
      </c>
      <c r="M129" s="11">
        <v>24</v>
      </c>
      <c r="N129" s="11" t="s">
        <v>175</v>
      </c>
      <c r="O129" s="11" t="s">
        <v>182</v>
      </c>
      <c r="P129" s="11">
        <f t="shared" si="13"/>
        <v>17.314049586776861</v>
      </c>
      <c r="Q129" s="11">
        <v>0</v>
      </c>
      <c r="R129" s="11" t="s">
        <v>176</v>
      </c>
      <c r="S129" s="11" t="s">
        <v>195</v>
      </c>
      <c r="W129" s="11" t="s">
        <v>900</v>
      </c>
      <c r="AA129" s="8">
        <v>0.27</v>
      </c>
      <c r="AB129" s="11" t="s">
        <v>176</v>
      </c>
      <c r="AG129" s="11" t="s">
        <v>195</v>
      </c>
      <c r="AH129" s="11" t="s">
        <v>177</v>
      </c>
      <c r="BX129" s="11" t="s">
        <v>210</v>
      </c>
      <c r="CD129" s="11" t="s">
        <v>625</v>
      </c>
      <c r="CE129" s="5" t="s">
        <v>400</v>
      </c>
      <c r="CF129" s="5"/>
      <c r="CG129" s="5"/>
      <c r="CH129" s="5"/>
      <c r="CI129" s="5"/>
      <c r="CJ129" s="5"/>
      <c r="CK129" s="5"/>
      <c r="CL129" s="5"/>
      <c r="CM129" s="5"/>
      <c r="CN129" s="5"/>
      <c r="CO129" s="5" t="s">
        <v>523</v>
      </c>
      <c r="CP129" s="5"/>
      <c r="CQ129" s="5"/>
      <c r="CR129" s="5"/>
      <c r="CS129" s="5"/>
      <c r="CT129" s="5"/>
      <c r="CU129" s="5"/>
      <c r="CV129" s="5"/>
      <c r="CW129" s="5"/>
      <c r="CX129" s="5"/>
      <c r="CY129" s="5"/>
      <c r="CZ129" s="5"/>
      <c r="DA129" s="5"/>
      <c r="DB129" s="5"/>
      <c r="DC129" s="5"/>
      <c r="DD129" s="5"/>
      <c r="DE129" s="5"/>
      <c r="DF129" s="5"/>
      <c r="DG129" s="5"/>
      <c r="DH129" s="5"/>
      <c r="DI129" s="5"/>
      <c r="DJ129" s="5"/>
      <c r="DK129" s="5"/>
      <c r="DL129" s="5"/>
      <c r="DM129" s="5"/>
      <c r="DN129" s="5"/>
      <c r="DO129" s="5"/>
      <c r="DP129" s="5"/>
      <c r="DQ129" s="5"/>
      <c r="DR129" s="5"/>
      <c r="DS129" s="5" t="s">
        <v>203</v>
      </c>
      <c r="DT129" s="5"/>
      <c r="DU129" s="5"/>
      <c r="DV129" s="5"/>
      <c r="DW129" s="5"/>
      <c r="DX129" s="5"/>
      <c r="DY129" s="5"/>
      <c r="DZ129" s="5"/>
      <c r="EA129" s="5"/>
      <c r="EB129" s="5"/>
      <c r="EC129" s="5"/>
      <c r="ED129" s="5"/>
      <c r="EE129" s="5"/>
      <c r="EF129" s="5"/>
      <c r="EG129" s="5"/>
      <c r="EH129" s="5"/>
      <c r="EI129" s="5"/>
      <c r="EJ129" s="5"/>
      <c r="EK129" s="5"/>
      <c r="EL129" s="5"/>
      <c r="EM129" s="5"/>
      <c r="EN129" s="5"/>
      <c r="EO129" s="5"/>
      <c r="EP129" s="5"/>
      <c r="EQ129" s="5"/>
      <c r="ER129" s="5"/>
      <c r="ES129" s="5" t="s">
        <v>400</v>
      </c>
      <c r="FU129" s="11" t="s">
        <v>204</v>
      </c>
    </row>
    <row r="130" spans="1:177" s="11" customFormat="1" x14ac:dyDescent="0.25">
      <c r="A130" s="11" t="s">
        <v>173</v>
      </c>
      <c r="B130" s="11" t="s">
        <v>193</v>
      </c>
      <c r="C130" s="11" t="s">
        <v>192</v>
      </c>
      <c r="D130" s="11" t="s">
        <v>752</v>
      </c>
      <c r="E130" s="11" t="s">
        <v>626</v>
      </c>
      <c r="F130" s="22" t="s">
        <v>627</v>
      </c>
      <c r="I130" s="11" t="s">
        <v>751</v>
      </c>
      <c r="J130" s="3">
        <v>4013051019507</v>
      </c>
      <c r="K130" s="11" t="s">
        <v>194</v>
      </c>
      <c r="M130" s="11">
        <v>24</v>
      </c>
      <c r="N130" s="11" t="s">
        <v>175</v>
      </c>
      <c r="O130" s="11" t="s">
        <v>182</v>
      </c>
      <c r="P130" s="11">
        <f t="shared" ref="P130:P134" si="14">11.95/1.21</f>
        <v>9.8760330578512399</v>
      </c>
      <c r="Q130" s="11">
        <v>0</v>
      </c>
      <c r="R130" s="11" t="s">
        <v>176</v>
      </c>
      <c r="S130" s="11" t="s">
        <v>195</v>
      </c>
      <c r="W130" s="9" t="s">
        <v>784</v>
      </c>
      <c r="AA130" s="8">
        <v>0.03</v>
      </c>
      <c r="AB130" s="11" t="s">
        <v>176</v>
      </c>
      <c r="AG130" s="11" t="s">
        <v>195</v>
      </c>
      <c r="AH130" s="11" t="s">
        <v>177</v>
      </c>
      <c r="BX130" s="11" t="s">
        <v>196</v>
      </c>
      <c r="CD130" s="7" t="s">
        <v>200</v>
      </c>
      <c r="CE130" s="5" t="s">
        <v>636</v>
      </c>
      <c r="CF130" s="5"/>
      <c r="CG130" s="5"/>
      <c r="CH130" s="5"/>
      <c r="CI130" s="5"/>
      <c r="CJ130" s="5"/>
      <c r="CK130" s="5"/>
      <c r="CL130" s="5"/>
      <c r="CM130" s="5"/>
      <c r="CN130" s="5"/>
      <c r="CO130" s="5" t="s">
        <v>637</v>
      </c>
      <c r="CP130" s="5"/>
      <c r="CQ130" s="5"/>
      <c r="CR130" s="5"/>
      <c r="CS130" s="5"/>
      <c r="CT130" s="5"/>
      <c r="CU130" s="5"/>
      <c r="CV130" s="5"/>
      <c r="CW130" s="5"/>
      <c r="CX130" s="5"/>
      <c r="CY130" s="5"/>
      <c r="CZ130" s="5"/>
      <c r="DA130" s="5"/>
      <c r="DB130" s="5"/>
      <c r="DC130" s="5"/>
      <c r="DD130" s="5"/>
      <c r="DE130" s="5"/>
      <c r="DF130" s="5"/>
      <c r="DG130" s="5"/>
      <c r="DH130" s="5"/>
      <c r="DI130" s="5"/>
      <c r="DJ130" s="5"/>
      <c r="DK130" s="5"/>
      <c r="DL130" s="5"/>
      <c r="DM130" s="5"/>
      <c r="DN130" s="5"/>
      <c r="DO130" s="5"/>
      <c r="DP130" s="5"/>
      <c r="DQ130" s="5"/>
      <c r="DR130" s="5"/>
      <c r="DS130" s="5" t="s">
        <v>638</v>
      </c>
      <c r="DT130" s="5"/>
      <c r="DU130" s="5"/>
      <c r="DV130" s="5"/>
      <c r="DW130" s="5"/>
      <c r="DX130" s="5"/>
      <c r="DY130" s="5"/>
      <c r="DZ130" s="5"/>
      <c r="EA130" s="5"/>
      <c r="EB130" s="5"/>
      <c r="EC130" s="5"/>
      <c r="ED130" s="5"/>
      <c r="EE130" s="5"/>
      <c r="EF130" s="5"/>
      <c r="EG130" s="5"/>
      <c r="EH130" s="5"/>
      <c r="EI130" s="5"/>
      <c r="EJ130" s="5"/>
      <c r="EK130" s="5"/>
      <c r="EL130" s="5"/>
      <c r="EM130" s="5"/>
      <c r="EN130" s="5"/>
      <c r="EO130" s="5"/>
      <c r="EP130" s="5"/>
      <c r="EQ130" s="5"/>
      <c r="ER130" s="5"/>
      <c r="ES130" s="5" t="s">
        <v>639</v>
      </c>
      <c r="FU130" s="11" t="s">
        <v>204</v>
      </c>
    </row>
    <row r="131" spans="1:177" s="11" customFormat="1" x14ac:dyDescent="0.25">
      <c r="A131" s="11" t="s">
        <v>173</v>
      </c>
      <c r="B131" s="11" t="s">
        <v>193</v>
      </c>
      <c r="C131" s="11" t="s">
        <v>192</v>
      </c>
      <c r="D131" s="11" t="s">
        <v>760</v>
      </c>
      <c r="E131" s="11" t="s">
        <v>628</v>
      </c>
      <c r="F131" s="22" t="s">
        <v>629</v>
      </c>
      <c r="I131" s="11" t="s">
        <v>759</v>
      </c>
      <c r="J131" s="3">
        <v>4013051019514</v>
      </c>
      <c r="K131" s="11" t="s">
        <v>194</v>
      </c>
      <c r="M131" s="11">
        <v>24</v>
      </c>
      <c r="N131" s="11" t="s">
        <v>175</v>
      </c>
      <c r="O131" s="11" t="s">
        <v>182</v>
      </c>
      <c r="P131" s="11">
        <f t="shared" si="14"/>
        <v>9.8760330578512399</v>
      </c>
      <c r="Q131" s="11">
        <v>0</v>
      </c>
      <c r="R131" s="11" t="s">
        <v>176</v>
      </c>
      <c r="S131" s="11" t="s">
        <v>195</v>
      </c>
      <c r="W131" s="9" t="s">
        <v>784</v>
      </c>
      <c r="AA131" s="8">
        <v>0.03</v>
      </c>
      <c r="AB131" s="11" t="s">
        <v>176</v>
      </c>
      <c r="AG131" s="11" t="s">
        <v>195</v>
      </c>
      <c r="AH131" s="11" t="s">
        <v>177</v>
      </c>
      <c r="BX131" s="11" t="s">
        <v>197</v>
      </c>
      <c r="CD131" s="7" t="s">
        <v>200</v>
      </c>
      <c r="CE131" s="5" t="s">
        <v>636</v>
      </c>
      <c r="CF131" s="5"/>
      <c r="CG131" s="5"/>
      <c r="CH131" s="5"/>
      <c r="CI131" s="5"/>
      <c r="CJ131" s="5"/>
      <c r="CK131" s="5"/>
      <c r="CL131" s="5"/>
      <c r="CM131" s="5"/>
      <c r="CN131" s="5"/>
      <c r="CO131" s="5" t="s">
        <v>637</v>
      </c>
      <c r="CP131" s="5"/>
      <c r="CQ131" s="5"/>
      <c r="CR131" s="5"/>
      <c r="CS131" s="5"/>
      <c r="CT131" s="5"/>
      <c r="CU131" s="5"/>
      <c r="CV131" s="5"/>
      <c r="CW131" s="5"/>
      <c r="CX131" s="5"/>
      <c r="CY131" s="5"/>
      <c r="CZ131" s="5"/>
      <c r="DA131" s="5"/>
      <c r="DB131" s="5"/>
      <c r="DC131" s="5"/>
      <c r="DD131" s="5"/>
      <c r="DE131" s="5"/>
      <c r="DF131" s="5"/>
      <c r="DG131" s="5"/>
      <c r="DH131" s="5"/>
      <c r="DI131" s="5"/>
      <c r="DJ131" s="5"/>
      <c r="DK131" s="5"/>
      <c r="DL131" s="5"/>
      <c r="DM131" s="5"/>
      <c r="DN131" s="5"/>
      <c r="DO131" s="5"/>
      <c r="DP131" s="5"/>
      <c r="DQ131" s="5"/>
      <c r="DR131" s="5"/>
      <c r="DS131" s="5" t="s">
        <v>638</v>
      </c>
      <c r="DT131" s="5"/>
      <c r="DU131" s="5"/>
      <c r="DV131" s="5"/>
      <c r="DW131" s="5"/>
      <c r="DX131" s="5"/>
      <c r="DY131" s="5"/>
      <c r="DZ131" s="5"/>
      <c r="EA131" s="5"/>
      <c r="EB131" s="5"/>
      <c r="EC131" s="5"/>
      <c r="ED131" s="5"/>
      <c r="EE131" s="5"/>
      <c r="EF131" s="5"/>
      <c r="EG131" s="5"/>
      <c r="EH131" s="5"/>
      <c r="EI131" s="5"/>
      <c r="EJ131" s="5"/>
      <c r="EK131" s="5"/>
      <c r="EL131" s="5"/>
      <c r="EM131" s="5"/>
      <c r="EN131" s="5"/>
      <c r="EO131" s="5"/>
      <c r="EP131" s="5"/>
      <c r="EQ131" s="5"/>
      <c r="ER131" s="5"/>
      <c r="ES131" s="5" t="s">
        <v>639</v>
      </c>
      <c r="FU131" s="11" t="s">
        <v>204</v>
      </c>
    </row>
    <row r="132" spans="1:177" s="11" customFormat="1" x14ac:dyDescent="0.25">
      <c r="A132" s="11" t="s">
        <v>173</v>
      </c>
      <c r="B132" s="11" t="s">
        <v>193</v>
      </c>
      <c r="C132" s="11" t="s">
        <v>192</v>
      </c>
      <c r="D132" s="11" t="s">
        <v>773</v>
      </c>
      <c r="E132" s="11" t="s">
        <v>630</v>
      </c>
      <c r="F132" s="22" t="s">
        <v>631</v>
      </c>
      <c r="I132" s="11" t="s">
        <v>765</v>
      </c>
      <c r="J132" s="3">
        <v>4013051026314</v>
      </c>
      <c r="K132" s="11" t="s">
        <v>194</v>
      </c>
      <c r="M132" s="11">
        <v>24</v>
      </c>
      <c r="N132" s="11" t="s">
        <v>175</v>
      </c>
      <c r="O132" s="11" t="s">
        <v>182</v>
      </c>
      <c r="P132" s="11">
        <f t="shared" si="14"/>
        <v>9.8760330578512399</v>
      </c>
      <c r="Q132" s="11">
        <v>0</v>
      </c>
      <c r="R132" s="11" t="s">
        <v>176</v>
      </c>
      <c r="S132" s="11" t="s">
        <v>195</v>
      </c>
      <c r="W132" s="9" t="s">
        <v>784</v>
      </c>
      <c r="AA132" s="8">
        <v>0.03</v>
      </c>
      <c r="AB132" s="11" t="s">
        <v>176</v>
      </c>
      <c r="AG132" s="11" t="s">
        <v>195</v>
      </c>
      <c r="AH132" s="11" t="s">
        <v>177</v>
      </c>
      <c r="BX132" s="11" t="s">
        <v>198</v>
      </c>
      <c r="CD132" s="7" t="s">
        <v>200</v>
      </c>
      <c r="CE132" s="5" t="s">
        <v>636</v>
      </c>
      <c r="CF132" s="5"/>
      <c r="CG132" s="5"/>
      <c r="CH132" s="5"/>
      <c r="CI132" s="5"/>
      <c r="CJ132" s="5"/>
      <c r="CK132" s="5"/>
      <c r="CL132" s="5"/>
      <c r="CM132" s="5"/>
      <c r="CN132" s="5"/>
      <c r="CO132" s="5" t="s">
        <v>637</v>
      </c>
      <c r="CP132" s="5"/>
      <c r="CQ132" s="5"/>
      <c r="CR132" s="5"/>
      <c r="CS132" s="5"/>
      <c r="CT132" s="5"/>
      <c r="CU132" s="5"/>
      <c r="CV132" s="5"/>
      <c r="CW132" s="5"/>
      <c r="CX132" s="5"/>
      <c r="CY132" s="5"/>
      <c r="CZ132" s="5"/>
      <c r="DA132" s="5"/>
      <c r="DB132" s="5"/>
      <c r="DC132" s="5"/>
      <c r="DD132" s="5"/>
      <c r="DE132" s="5"/>
      <c r="DF132" s="5"/>
      <c r="DG132" s="5"/>
      <c r="DH132" s="5"/>
      <c r="DI132" s="5"/>
      <c r="DJ132" s="5"/>
      <c r="DK132" s="5"/>
      <c r="DL132" s="5"/>
      <c r="DM132" s="5"/>
      <c r="DN132" s="5"/>
      <c r="DO132" s="5"/>
      <c r="DP132" s="5"/>
      <c r="DQ132" s="5"/>
      <c r="DR132" s="5"/>
      <c r="DS132" s="5" t="s">
        <v>638</v>
      </c>
      <c r="DT132" s="5"/>
      <c r="DU132" s="5"/>
      <c r="DV132" s="5"/>
      <c r="DW132" s="5"/>
      <c r="DX132" s="5"/>
      <c r="DY132" s="5"/>
      <c r="DZ132" s="5"/>
      <c r="EA132" s="5"/>
      <c r="EB132" s="5"/>
      <c r="EC132" s="5"/>
      <c r="ED132" s="5"/>
      <c r="EE132" s="5"/>
      <c r="EF132" s="5"/>
      <c r="EG132" s="5"/>
      <c r="EH132" s="5"/>
      <c r="EI132" s="5"/>
      <c r="EJ132" s="5"/>
      <c r="EK132" s="5"/>
      <c r="EL132" s="5"/>
      <c r="EM132" s="5"/>
      <c r="EN132" s="5"/>
      <c r="EO132" s="5"/>
      <c r="EP132" s="5"/>
      <c r="EQ132" s="5"/>
      <c r="ER132" s="5"/>
      <c r="ES132" s="5" t="s">
        <v>639</v>
      </c>
      <c r="FU132" s="11" t="s">
        <v>204</v>
      </c>
    </row>
    <row r="133" spans="1:177" s="11" customFormat="1" x14ac:dyDescent="0.25">
      <c r="A133" s="11" t="s">
        <v>173</v>
      </c>
      <c r="B133" s="11" t="s">
        <v>193</v>
      </c>
      <c r="C133" s="11" t="s">
        <v>192</v>
      </c>
      <c r="D133" s="11" t="s">
        <v>774</v>
      </c>
      <c r="E133" s="11" t="s">
        <v>632</v>
      </c>
      <c r="F133" s="22" t="s">
        <v>633</v>
      </c>
      <c r="I133" s="11" t="s">
        <v>772</v>
      </c>
      <c r="J133" s="3">
        <v>4013051019521</v>
      </c>
      <c r="K133" s="11" t="s">
        <v>194</v>
      </c>
      <c r="M133" s="11">
        <v>24</v>
      </c>
      <c r="N133" s="11" t="s">
        <v>175</v>
      </c>
      <c r="O133" s="11" t="s">
        <v>182</v>
      </c>
      <c r="P133" s="11">
        <f t="shared" si="14"/>
        <v>9.8760330578512399</v>
      </c>
      <c r="Q133" s="11">
        <v>0</v>
      </c>
      <c r="R133" s="11" t="s">
        <v>176</v>
      </c>
      <c r="S133" s="11" t="s">
        <v>195</v>
      </c>
      <c r="W133" s="9" t="s">
        <v>784</v>
      </c>
      <c r="AA133" s="8">
        <v>0.03</v>
      </c>
      <c r="AB133" s="11" t="s">
        <v>176</v>
      </c>
      <c r="AG133" s="11" t="s">
        <v>195</v>
      </c>
      <c r="AH133" s="11" t="s">
        <v>177</v>
      </c>
      <c r="BX133" s="11" t="s">
        <v>198</v>
      </c>
      <c r="CD133" s="7" t="s">
        <v>200</v>
      </c>
      <c r="CE133" s="5" t="s">
        <v>636</v>
      </c>
      <c r="CF133" s="5"/>
      <c r="CG133" s="5"/>
      <c r="CH133" s="5"/>
      <c r="CI133" s="5"/>
      <c r="CJ133" s="5"/>
      <c r="CK133" s="5"/>
      <c r="CL133" s="5"/>
      <c r="CM133" s="5"/>
      <c r="CN133" s="5"/>
      <c r="CO133" s="5" t="s">
        <v>637</v>
      </c>
      <c r="CP133" s="5"/>
      <c r="CQ133" s="5"/>
      <c r="CR133" s="5"/>
      <c r="CS133" s="5"/>
      <c r="CT133" s="5"/>
      <c r="CU133" s="5"/>
      <c r="CV133" s="5"/>
      <c r="CW133" s="5"/>
      <c r="CX133" s="5"/>
      <c r="CY133" s="5"/>
      <c r="CZ133" s="5"/>
      <c r="DA133" s="5"/>
      <c r="DB133" s="5"/>
      <c r="DC133" s="5"/>
      <c r="DD133" s="5"/>
      <c r="DE133" s="5"/>
      <c r="DF133" s="5"/>
      <c r="DG133" s="5"/>
      <c r="DH133" s="5"/>
      <c r="DI133" s="5"/>
      <c r="DJ133" s="5"/>
      <c r="DK133" s="5"/>
      <c r="DL133" s="5"/>
      <c r="DM133" s="5"/>
      <c r="DN133" s="5"/>
      <c r="DO133" s="5"/>
      <c r="DP133" s="5"/>
      <c r="DQ133" s="5"/>
      <c r="DR133" s="5"/>
      <c r="DS133" s="5" t="s">
        <v>638</v>
      </c>
      <c r="DT133" s="5"/>
      <c r="DU133" s="5"/>
      <c r="DV133" s="5"/>
      <c r="DW133" s="5"/>
      <c r="DX133" s="5"/>
      <c r="DY133" s="5"/>
      <c r="DZ133" s="5"/>
      <c r="EA133" s="5"/>
      <c r="EB133" s="5"/>
      <c r="EC133" s="5"/>
      <c r="ED133" s="5"/>
      <c r="EE133" s="5"/>
      <c r="EF133" s="5"/>
      <c r="EG133" s="5"/>
      <c r="EH133" s="5"/>
      <c r="EI133" s="5"/>
      <c r="EJ133" s="5"/>
      <c r="EK133" s="5"/>
      <c r="EL133" s="5"/>
      <c r="EM133" s="5"/>
      <c r="EN133" s="5"/>
      <c r="EO133" s="5"/>
      <c r="EP133" s="5"/>
      <c r="EQ133" s="5"/>
      <c r="ER133" s="5"/>
      <c r="ES133" s="5" t="s">
        <v>639</v>
      </c>
      <c r="FU133" s="11" t="s">
        <v>204</v>
      </c>
    </row>
    <row r="134" spans="1:177" s="11" customFormat="1" x14ac:dyDescent="0.25">
      <c r="A134" s="11" t="s">
        <v>173</v>
      </c>
      <c r="B134" s="11" t="s">
        <v>193</v>
      </c>
      <c r="C134" s="11" t="s">
        <v>192</v>
      </c>
      <c r="D134" s="11" t="s">
        <v>781</v>
      </c>
      <c r="E134" s="11" t="s">
        <v>634</v>
      </c>
      <c r="F134" s="22" t="s">
        <v>635</v>
      </c>
      <c r="I134" s="11" t="s">
        <v>780</v>
      </c>
      <c r="J134" s="3">
        <v>4013051033299</v>
      </c>
      <c r="K134" s="11" t="s">
        <v>194</v>
      </c>
      <c r="M134" s="11">
        <v>24</v>
      </c>
      <c r="N134" s="11" t="s">
        <v>175</v>
      </c>
      <c r="O134" s="11" t="s">
        <v>182</v>
      </c>
      <c r="P134" s="11">
        <f t="shared" si="14"/>
        <v>9.8760330578512399</v>
      </c>
      <c r="Q134" s="11">
        <v>0</v>
      </c>
      <c r="R134" s="11" t="s">
        <v>176</v>
      </c>
      <c r="S134" s="11" t="s">
        <v>195</v>
      </c>
      <c r="W134" s="9" t="s">
        <v>784</v>
      </c>
      <c r="AA134" s="8">
        <v>0.03</v>
      </c>
      <c r="AB134" s="11" t="s">
        <v>176</v>
      </c>
      <c r="AG134" s="11" t="s">
        <v>195</v>
      </c>
      <c r="AH134" s="11" t="s">
        <v>177</v>
      </c>
      <c r="BX134" s="11" t="s">
        <v>199</v>
      </c>
      <c r="CD134" s="7" t="s">
        <v>200</v>
      </c>
      <c r="CE134" s="5" t="s">
        <v>636</v>
      </c>
      <c r="CF134" s="5"/>
      <c r="CG134" s="5"/>
      <c r="CH134" s="5"/>
      <c r="CI134" s="5"/>
      <c r="CJ134" s="5"/>
      <c r="CK134" s="5"/>
      <c r="CL134" s="5"/>
      <c r="CM134" s="5"/>
      <c r="CN134" s="5"/>
      <c r="CO134" s="5" t="s">
        <v>637</v>
      </c>
      <c r="CP134" s="5"/>
      <c r="CQ134" s="5"/>
      <c r="CR134" s="5"/>
      <c r="CS134" s="5"/>
      <c r="CT134" s="5"/>
      <c r="CU134" s="5"/>
      <c r="CV134" s="5"/>
      <c r="CW134" s="5"/>
      <c r="CX134" s="5"/>
      <c r="CY134" s="5"/>
      <c r="CZ134" s="5"/>
      <c r="DA134" s="5"/>
      <c r="DB134" s="5"/>
      <c r="DC134" s="5"/>
      <c r="DD134" s="5"/>
      <c r="DE134" s="5"/>
      <c r="DF134" s="5"/>
      <c r="DG134" s="5"/>
      <c r="DH134" s="5"/>
      <c r="DI134" s="5"/>
      <c r="DJ134" s="5"/>
      <c r="DK134" s="5"/>
      <c r="DL134" s="5"/>
      <c r="DM134" s="5"/>
      <c r="DN134" s="5"/>
      <c r="DO134" s="5"/>
      <c r="DP134" s="5"/>
      <c r="DQ134" s="5"/>
      <c r="DR134" s="5"/>
      <c r="DS134" s="5" t="s">
        <v>638</v>
      </c>
      <c r="DT134" s="5"/>
      <c r="DU134" s="5"/>
      <c r="DV134" s="5"/>
      <c r="DW134" s="5"/>
      <c r="DX134" s="5"/>
      <c r="DY134" s="5"/>
      <c r="DZ134" s="5"/>
      <c r="EA134" s="5"/>
      <c r="EB134" s="5"/>
      <c r="EC134" s="5"/>
      <c r="ED134" s="5"/>
      <c r="EE134" s="5"/>
      <c r="EF134" s="5"/>
      <c r="EG134" s="5"/>
      <c r="EH134" s="5"/>
      <c r="EI134" s="5"/>
      <c r="EJ134" s="5"/>
      <c r="EK134" s="5"/>
      <c r="EL134" s="5"/>
      <c r="EM134" s="5"/>
      <c r="EN134" s="5"/>
      <c r="EO134" s="5"/>
      <c r="EP134" s="5"/>
      <c r="EQ134" s="5"/>
      <c r="ER134" s="5"/>
      <c r="ES134" s="5" t="s">
        <v>639</v>
      </c>
      <c r="FU134" s="11" t="s">
        <v>204</v>
      </c>
    </row>
    <row r="135" spans="1:177" s="11" customFormat="1" x14ac:dyDescent="0.25">
      <c r="A135" s="11" t="s">
        <v>173</v>
      </c>
      <c r="B135" s="11" t="s">
        <v>193</v>
      </c>
      <c r="C135" s="11" t="s">
        <v>192</v>
      </c>
      <c r="D135" s="11" t="s">
        <v>881</v>
      </c>
      <c r="E135" s="11" t="s">
        <v>640</v>
      </c>
      <c r="F135" s="22" t="s">
        <v>641</v>
      </c>
      <c r="I135" s="11" t="s">
        <v>812</v>
      </c>
      <c r="J135" s="3">
        <v>4013051038720</v>
      </c>
      <c r="K135" s="11" t="s">
        <v>194</v>
      </c>
      <c r="M135" s="11">
        <v>24</v>
      </c>
      <c r="N135" s="11" t="s">
        <v>175</v>
      </c>
      <c r="O135" s="11" t="s">
        <v>182</v>
      </c>
      <c r="P135" s="11">
        <f t="shared" ref="P135:P137" si="15">14.95/1.21</f>
        <v>12.355371900826446</v>
      </c>
      <c r="Q135" s="11">
        <v>0</v>
      </c>
      <c r="R135" s="11" t="s">
        <v>176</v>
      </c>
      <c r="S135" s="11" t="s">
        <v>195</v>
      </c>
      <c r="W135" s="11" t="s">
        <v>821</v>
      </c>
      <c r="AA135" s="8">
        <v>0.17</v>
      </c>
      <c r="AB135" s="11" t="s">
        <v>176</v>
      </c>
      <c r="AG135" s="11" t="s">
        <v>195</v>
      </c>
      <c r="AH135" s="11" t="s">
        <v>177</v>
      </c>
      <c r="BX135" s="11" t="s">
        <v>624</v>
      </c>
      <c r="CD135" s="11" t="s">
        <v>520</v>
      </c>
      <c r="CE135" s="5" t="s">
        <v>400</v>
      </c>
      <c r="CF135" s="5"/>
      <c r="CG135" s="5"/>
      <c r="CH135" s="5"/>
      <c r="CI135" s="5"/>
      <c r="CJ135" s="5"/>
      <c r="CK135" s="5"/>
      <c r="CL135" s="5"/>
      <c r="CM135" s="5"/>
      <c r="CN135" s="5"/>
      <c r="CO135" s="5" t="s">
        <v>539</v>
      </c>
      <c r="CP135" s="5"/>
      <c r="CQ135" s="5"/>
      <c r="CR135" s="5"/>
      <c r="CS135" s="5"/>
      <c r="CT135" s="5"/>
      <c r="CU135" s="5"/>
      <c r="CV135" s="5"/>
      <c r="CW135" s="5"/>
      <c r="CX135" s="5"/>
      <c r="CY135" s="5"/>
      <c r="CZ135" s="5"/>
      <c r="DA135" s="5"/>
      <c r="DB135" s="5"/>
      <c r="DC135" s="5"/>
      <c r="DD135" s="5"/>
      <c r="DE135" s="5"/>
      <c r="DF135" s="5"/>
      <c r="DG135" s="5"/>
      <c r="DH135" s="5"/>
      <c r="DI135" s="5"/>
      <c r="DJ135" s="5"/>
      <c r="DK135" s="5"/>
      <c r="DL135" s="5"/>
      <c r="DM135" s="5"/>
      <c r="DN135" s="5"/>
      <c r="DO135" s="5"/>
      <c r="DP135" s="5"/>
      <c r="DQ135" s="5"/>
      <c r="DR135" s="5"/>
      <c r="DS135" s="5" t="s">
        <v>245</v>
      </c>
      <c r="DT135" s="5"/>
      <c r="DU135" s="5"/>
      <c r="DV135" s="5"/>
      <c r="DW135" s="5"/>
      <c r="DX135" s="5"/>
      <c r="DY135" s="5"/>
      <c r="DZ135" s="5"/>
      <c r="EA135" s="5"/>
      <c r="EB135" s="5"/>
      <c r="EC135" s="5"/>
      <c r="ED135" s="5"/>
      <c r="EE135" s="5"/>
      <c r="EF135" s="5"/>
      <c r="EG135" s="5"/>
      <c r="EH135" s="5"/>
      <c r="EI135" s="5"/>
      <c r="EJ135" s="5"/>
      <c r="EK135" s="5"/>
      <c r="EL135" s="5"/>
      <c r="EM135" s="5"/>
      <c r="EN135" s="5"/>
      <c r="EO135" s="5"/>
      <c r="EP135" s="5"/>
      <c r="EQ135" s="5"/>
      <c r="ER135" s="5"/>
      <c r="ES135" s="5" t="s">
        <v>400</v>
      </c>
      <c r="FU135" s="11" t="s">
        <v>204</v>
      </c>
    </row>
    <row r="136" spans="1:177" s="11" customFormat="1" x14ac:dyDescent="0.25">
      <c r="A136" s="11" t="s">
        <v>173</v>
      </c>
      <c r="B136" s="11" t="s">
        <v>193</v>
      </c>
      <c r="C136" s="11" t="s">
        <v>192</v>
      </c>
      <c r="D136" s="11" t="s">
        <v>831</v>
      </c>
      <c r="E136" s="11" t="s">
        <v>642</v>
      </c>
      <c r="F136" s="22" t="s">
        <v>643</v>
      </c>
      <c r="I136" s="11" t="s">
        <v>823</v>
      </c>
      <c r="J136" s="3">
        <v>4013051209328</v>
      </c>
      <c r="K136" s="11" t="s">
        <v>194</v>
      </c>
      <c r="M136" s="11">
        <v>24</v>
      </c>
      <c r="N136" s="11" t="s">
        <v>175</v>
      </c>
      <c r="O136" s="11" t="s">
        <v>182</v>
      </c>
      <c r="P136" s="11">
        <f t="shared" si="15"/>
        <v>12.355371900826446</v>
      </c>
      <c r="Q136" s="11">
        <v>0</v>
      </c>
      <c r="R136" s="11" t="s">
        <v>176</v>
      </c>
      <c r="S136" s="11" t="s">
        <v>195</v>
      </c>
      <c r="W136" s="11" t="s">
        <v>821</v>
      </c>
      <c r="AA136" s="8">
        <v>0.17</v>
      </c>
      <c r="AB136" s="11" t="s">
        <v>176</v>
      </c>
      <c r="AG136" s="11" t="s">
        <v>195</v>
      </c>
      <c r="AH136" s="11" t="s">
        <v>177</v>
      </c>
      <c r="BX136" s="11" t="s">
        <v>238</v>
      </c>
      <c r="CD136" s="11" t="s">
        <v>520</v>
      </c>
      <c r="CE136" s="5" t="s">
        <v>400</v>
      </c>
      <c r="CF136" s="5"/>
      <c r="CG136" s="5"/>
      <c r="CH136" s="5"/>
      <c r="CI136" s="5"/>
      <c r="CJ136" s="5"/>
      <c r="CK136" s="5"/>
      <c r="CL136" s="5"/>
      <c r="CM136" s="5"/>
      <c r="CN136" s="5"/>
      <c r="CO136" s="5" t="s">
        <v>539</v>
      </c>
      <c r="CP136" s="5"/>
      <c r="CQ136" s="5"/>
      <c r="CR136" s="5"/>
      <c r="CS136" s="5"/>
      <c r="CT136" s="5"/>
      <c r="CU136" s="5"/>
      <c r="CV136" s="5"/>
      <c r="CW136" s="5"/>
      <c r="CX136" s="5"/>
      <c r="CY136" s="5"/>
      <c r="CZ136" s="5"/>
      <c r="DA136" s="5"/>
      <c r="DB136" s="5"/>
      <c r="DC136" s="5"/>
      <c r="DD136" s="5"/>
      <c r="DE136" s="5"/>
      <c r="DF136" s="5"/>
      <c r="DG136" s="5"/>
      <c r="DH136" s="5"/>
      <c r="DI136" s="5"/>
      <c r="DJ136" s="5"/>
      <c r="DK136" s="5"/>
      <c r="DL136" s="5"/>
      <c r="DM136" s="5"/>
      <c r="DN136" s="5"/>
      <c r="DO136" s="5"/>
      <c r="DP136" s="5"/>
      <c r="DQ136" s="5"/>
      <c r="DR136" s="5"/>
      <c r="DS136" s="5" t="s">
        <v>245</v>
      </c>
      <c r="DT136" s="5"/>
      <c r="DU136" s="5"/>
      <c r="DV136" s="5"/>
      <c r="DW136" s="5"/>
      <c r="DX136" s="5"/>
      <c r="DY136" s="5"/>
      <c r="DZ136" s="5"/>
      <c r="EA136" s="5"/>
      <c r="EB136" s="5"/>
      <c r="EC136" s="5"/>
      <c r="ED136" s="5"/>
      <c r="EE136" s="5"/>
      <c r="EF136" s="5"/>
      <c r="EG136" s="5"/>
      <c r="EH136" s="5"/>
      <c r="EI136" s="5"/>
      <c r="EJ136" s="5"/>
      <c r="EK136" s="5"/>
      <c r="EL136" s="5"/>
      <c r="EM136" s="5"/>
      <c r="EN136" s="5"/>
      <c r="EO136" s="5"/>
      <c r="EP136" s="5"/>
      <c r="EQ136" s="5"/>
      <c r="ER136" s="5"/>
      <c r="ES136" s="5" t="s">
        <v>400</v>
      </c>
      <c r="FU136" s="11" t="s">
        <v>204</v>
      </c>
    </row>
    <row r="137" spans="1:177" s="11" customFormat="1" x14ac:dyDescent="0.25">
      <c r="A137" s="11" t="s">
        <v>173</v>
      </c>
      <c r="B137" s="11" t="s">
        <v>193</v>
      </c>
      <c r="C137" s="11" t="s">
        <v>192</v>
      </c>
      <c r="D137" s="11" t="s">
        <v>841</v>
      </c>
      <c r="E137" s="11" t="s">
        <v>644</v>
      </c>
      <c r="F137" s="22" t="s">
        <v>645</v>
      </c>
      <c r="I137" s="11" t="s">
        <v>832</v>
      </c>
      <c r="J137" s="3">
        <v>4013051209335</v>
      </c>
      <c r="K137" s="11" t="s">
        <v>194</v>
      </c>
      <c r="M137" s="11">
        <v>24</v>
      </c>
      <c r="N137" s="11" t="s">
        <v>175</v>
      </c>
      <c r="O137" s="11" t="s">
        <v>182</v>
      </c>
      <c r="P137" s="11">
        <f t="shared" si="15"/>
        <v>12.355371900826446</v>
      </c>
      <c r="Q137" s="11">
        <v>0</v>
      </c>
      <c r="R137" s="11" t="s">
        <v>176</v>
      </c>
      <c r="S137" s="11" t="s">
        <v>195</v>
      </c>
      <c r="W137" s="11" t="s">
        <v>821</v>
      </c>
      <c r="AA137" s="8">
        <v>0.17</v>
      </c>
      <c r="AB137" s="11" t="s">
        <v>176</v>
      </c>
      <c r="AG137" s="11" t="s">
        <v>195</v>
      </c>
      <c r="AH137" s="11" t="s">
        <v>177</v>
      </c>
      <c r="BX137" s="11" t="s">
        <v>210</v>
      </c>
      <c r="CD137" s="11" t="s">
        <v>520</v>
      </c>
      <c r="CE137" s="5" t="s">
        <v>400</v>
      </c>
      <c r="CF137" s="5"/>
      <c r="CG137" s="5"/>
      <c r="CH137" s="5"/>
      <c r="CI137" s="5"/>
      <c r="CJ137" s="5"/>
      <c r="CK137" s="5"/>
      <c r="CL137" s="5"/>
      <c r="CM137" s="5"/>
      <c r="CN137" s="5"/>
      <c r="CO137" s="5" t="s">
        <v>539</v>
      </c>
      <c r="CP137" s="5"/>
      <c r="CQ137" s="5"/>
      <c r="CR137" s="5"/>
      <c r="CS137" s="5"/>
      <c r="CT137" s="5"/>
      <c r="CU137" s="5"/>
      <c r="CV137" s="5"/>
      <c r="CW137" s="5"/>
      <c r="CX137" s="5"/>
      <c r="CY137" s="5"/>
      <c r="CZ137" s="5"/>
      <c r="DA137" s="5"/>
      <c r="DB137" s="5"/>
      <c r="DC137" s="5"/>
      <c r="DD137" s="5"/>
      <c r="DE137" s="5"/>
      <c r="DF137" s="5"/>
      <c r="DG137" s="5"/>
      <c r="DH137" s="5"/>
      <c r="DI137" s="5"/>
      <c r="DJ137" s="5"/>
      <c r="DK137" s="5"/>
      <c r="DL137" s="5"/>
      <c r="DM137" s="5"/>
      <c r="DN137" s="5"/>
      <c r="DO137" s="5"/>
      <c r="DP137" s="5"/>
      <c r="DQ137" s="5"/>
      <c r="DR137" s="5"/>
      <c r="DS137" s="5" t="s">
        <v>245</v>
      </c>
      <c r="DT137" s="5"/>
      <c r="DU137" s="5"/>
      <c r="DV137" s="5"/>
      <c r="DW137" s="5"/>
      <c r="DX137" s="5"/>
      <c r="DY137" s="5"/>
      <c r="DZ137" s="5"/>
      <c r="EA137" s="5"/>
      <c r="EB137" s="5"/>
      <c r="EC137" s="5"/>
      <c r="ED137" s="5"/>
      <c r="EE137" s="5"/>
      <c r="EF137" s="5"/>
      <c r="EG137" s="5"/>
      <c r="EH137" s="5"/>
      <c r="EI137" s="5"/>
      <c r="EJ137" s="5"/>
      <c r="EK137" s="5"/>
      <c r="EL137" s="5"/>
      <c r="EM137" s="5"/>
      <c r="EN137" s="5"/>
      <c r="EO137" s="5"/>
      <c r="EP137" s="5"/>
      <c r="EQ137" s="5"/>
      <c r="ER137" s="5"/>
      <c r="ES137" s="5" t="s">
        <v>400</v>
      </c>
      <c r="FU137" s="11" t="s">
        <v>204</v>
      </c>
    </row>
    <row r="138" spans="1:177" s="11" customFormat="1" x14ac:dyDescent="0.25">
      <c r="A138" s="11" t="s">
        <v>173</v>
      </c>
      <c r="B138" s="11" t="s">
        <v>193</v>
      </c>
      <c r="C138" s="11" t="s">
        <v>192</v>
      </c>
      <c r="D138" s="11" t="s">
        <v>881</v>
      </c>
      <c r="E138" s="11" t="s">
        <v>646</v>
      </c>
      <c r="F138" s="22" t="s">
        <v>647</v>
      </c>
      <c r="I138" s="11" t="s">
        <v>813</v>
      </c>
      <c r="J138" s="3">
        <v>4013051038713</v>
      </c>
      <c r="K138" s="11" t="s">
        <v>194</v>
      </c>
      <c r="M138" s="11">
        <v>24</v>
      </c>
      <c r="N138" s="11" t="s">
        <v>175</v>
      </c>
      <c r="O138" s="11" t="s">
        <v>182</v>
      </c>
      <c r="P138" s="11">
        <f t="shared" ref="P138:P140" si="16">13.95/1.21</f>
        <v>11.528925619834711</v>
      </c>
      <c r="Q138" s="11">
        <v>0</v>
      </c>
      <c r="R138" s="11" t="s">
        <v>176</v>
      </c>
      <c r="S138" s="11" t="s">
        <v>195</v>
      </c>
      <c r="W138" s="11" t="s">
        <v>821</v>
      </c>
      <c r="AA138" s="8">
        <v>0.16</v>
      </c>
      <c r="AB138" s="11" t="s">
        <v>176</v>
      </c>
      <c r="AG138" s="11" t="s">
        <v>195</v>
      </c>
      <c r="AH138" s="11" t="s">
        <v>177</v>
      </c>
      <c r="BX138" s="11" t="s">
        <v>624</v>
      </c>
      <c r="CD138" s="11" t="s">
        <v>520</v>
      </c>
      <c r="CE138" s="5" t="s">
        <v>400</v>
      </c>
      <c r="CF138" s="5"/>
      <c r="CG138" s="5"/>
      <c r="CH138" s="5"/>
      <c r="CI138" s="5"/>
      <c r="CJ138" s="5"/>
      <c r="CK138" s="5"/>
      <c r="CL138" s="5"/>
      <c r="CM138" s="5"/>
      <c r="CN138" s="5"/>
      <c r="CO138" s="5" t="s">
        <v>287</v>
      </c>
      <c r="CP138" s="5"/>
      <c r="CQ138" s="5"/>
      <c r="CR138" s="5"/>
      <c r="CS138" s="5"/>
      <c r="CT138" s="5"/>
      <c r="CU138" s="5"/>
      <c r="CV138" s="5"/>
      <c r="CW138" s="5"/>
      <c r="CX138" s="5"/>
      <c r="CY138" s="5"/>
      <c r="CZ138" s="5"/>
      <c r="DA138" s="5"/>
      <c r="DB138" s="5"/>
      <c r="DC138" s="5"/>
      <c r="DD138" s="5"/>
      <c r="DE138" s="5"/>
      <c r="DF138" s="5"/>
      <c r="DG138" s="5"/>
      <c r="DH138" s="5"/>
      <c r="DI138" s="5"/>
      <c r="DJ138" s="5"/>
      <c r="DK138" s="5"/>
      <c r="DL138" s="5"/>
      <c r="DM138" s="5"/>
      <c r="DN138" s="5"/>
      <c r="DO138" s="5"/>
      <c r="DP138" s="5"/>
      <c r="DQ138" s="5"/>
      <c r="DR138" s="5"/>
      <c r="DS138" s="5" t="s">
        <v>267</v>
      </c>
      <c r="DT138" s="5"/>
      <c r="DU138" s="5"/>
      <c r="DV138" s="5"/>
      <c r="DW138" s="5"/>
      <c r="DX138" s="5"/>
      <c r="DY138" s="5"/>
      <c r="DZ138" s="5"/>
      <c r="EA138" s="5"/>
      <c r="EB138" s="5"/>
      <c r="EC138" s="5"/>
      <c r="ED138" s="5"/>
      <c r="EE138" s="5"/>
      <c r="EF138" s="5"/>
      <c r="EG138" s="5"/>
      <c r="EH138" s="5"/>
      <c r="EI138" s="5"/>
      <c r="EJ138" s="5"/>
      <c r="EK138" s="5"/>
      <c r="EL138" s="5"/>
      <c r="EM138" s="5"/>
      <c r="EN138" s="5"/>
      <c r="EO138" s="5"/>
      <c r="EP138" s="5"/>
      <c r="EQ138" s="5"/>
      <c r="ER138" s="5"/>
      <c r="ES138" s="5" t="s">
        <v>400</v>
      </c>
      <c r="FU138" s="11" t="s">
        <v>204</v>
      </c>
    </row>
    <row r="139" spans="1:177" s="11" customFormat="1" x14ac:dyDescent="0.25">
      <c r="A139" s="11" t="s">
        <v>173</v>
      </c>
      <c r="B139" s="11" t="s">
        <v>193</v>
      </c>
      <c r="C139" s="11" t="s">
        <v>192</v>
      </c>
      <c r="D139" s="11" t="s">
        <v>831</v>
      </c>
      <c r="E139" s="11" t="s">
        <v>648</v>
      </c>
      <c r="F139" s="22" t="s">
        <v>649</v>
      </c>
      <c r="I139" s="11" t="s">
        <v>822</v>
      </c>
      <c r="J139" s="3">
        <v>4013051029308</v>
      </c>
      <c r="K139" s="11" t="s">
        <v>194</v>
      </c>
      <c r="M139" s="11">
        <v>24</v>
      </c>
      <c r="N139" s="11" t="s">
        <v>175</v>
      </c>
      <c r="O139" s="11" t="s">
        <v>182</v>
      </c>
      <c r="P139" s="11">
        <f t="shared" si="16"/>
        <v>11.528925619834711</v>
      </c>
      <c r="Q139" s="11">
        <v>0</v>
      </c>
      <c r="R139" s="11" t="s">
        <v>176</v>
      </c>
      <c r="S139" s="11" t="s">
        <v>195</v>
      </c>
      <c r="W139" s="11" t="s">
        <v>821</v>
      </c>
      <c r="AA139" s="8">
        <v>0.16</v>
      </c>
      <c r="AB139" s="11" t="s">
        <v>176</v>
      </c>
      <c r="AG139" s="11" t="s">
        <v>195</v>
      </c>
      <c r="AH139" s="11" t="s">
        <v>177</v>
      </c>
      <c r="BX139" s="11" t="s">
        <v>238</v>
      </c>
      <c r="CD139" s="11" t="s">
        <v>520</v>
      </c>
      <c r="CE139" s="5" t="s">
        <v>400</v>
      </c>
      <c r="CF139" s="5"/>
      <c r="CG139" s="5"/>
      <c r="CH139" s="5"/>
      <c r="CI139" s="5"/>
      <c r="CJ139" s="5"/>
      <c r="CK139" s="5"/>
      <c r="CL139" s="5"/>
      <c r="CM139" s="5"/>
      <c r="CN139" s="5"/>
      <c r="CO139" s="5" t="s">
        <v>287</v>
      </c>
      <c r="CP139" s="5"/>
      <c r="CQ139" s="5"/>
      <c r="CR139" s="5"/>
      <c r="CS139" s="5"/>
      <c r="CT139" s="5"/>
      <c r="CU139" s="5"/>
      <c r="CV139" s="5"/>
      <c r="CW139" s="5"/>
      <c r="CX139" s="5"/>
      <c r="CY139" s="5"/>
      <c r="CZ139" s="5"/>
      <c r="DA139" s="5"/>
      <c r="DB139" s="5"/>
      <c r="DC139" s="5"/>
      <c r="DD139" s="5"/>
      <c r="DE139" s="5"/>
      <c r="DF139" s="5"/>
      <c r="DG139" s="5"/>
      <c r="DH139" s="5"/>
      <c r="DI139" s="5"/>
      <c r="DJ139" s="5"/>
      <c r="DK139" s="5"/>
      <c r="DL139" s="5"/>
      <c r="DM139" s="5"/>
      <c r="DN139" s="5"/>
      <c r="DO139" s="5"/>
      <c r="DP139" s="5"/>
      <c r="DQ139" s="5"/>
      <c r="DR139" s="5"/>
      <c r="DS139" s="5" t="s">
        <v>267</v>
      </c>
      <c r="DT139" s="5"/>
      <c r="DU139" s="5"/>
      <c r="DV139" s="5"/>
      <c r="DW139" s="5"/>
      <c r="DX139" s="5"/>
      <c r="DY139" s="5"/>
      <c r="DZ139" s="5"/>
      <c r="EA139" s="5"/>
      <c r="EB139" s="5"/>
      <c r="EC139" s="5"/>
      <c r="ED139" s="5"/>
      <c r="EE139" s="5"/>
      <c r="EF139" s="5"/>
      <c r="EG139" s="5"/>
      <c r="EH139" s="5"/>
      <c r="EI139" s="5"/>
      <c r="EJ139" s="5"/>
      <c r="EK139" s="5"/>
      <c r="EL139" s="5"/>
      <c r="EM139" s="5"/>
      <c r="EN139" s="5"/>
      <c r="EO139" s="5"/>
      <c r="EP139" s="5"/>
      <c r="EQ139" s="5"/>
      <c r="ER139" s="5"/>
      <c r="ES139" s="5" t="s">
        <v>400</v>
      </c>
      <c r="FU139" s="11" t="s">
        <v>204</v>
      </c>
    </row>
    <row r="140" spans="1:177" s="11" customFormat="1" x14ac:dyDescent="0.25">
      <c r="A140" s="11" t="s">
        <v>173</v>
      </c>
      <c r="B140" s="11" t="s">
        <v>193</v>
      </c>
      <c r="C140" s="11" t="s">
        <v>192</v>
      </c>
      <c r="D140" s="11" t="s">
        <v>841</v>
      </c>
      <c r="E140" s="11" t="s">
        <v>650</v>
      </c>
      <c r="F140" s="22" t="s">
        <v>651</v>
      </c>
      <c r="I140" s="11" t="s">
        <v>833</v>
      </c>
      <c r="J140" s="3">
        <v>4013051029315</v>
      </c>
      <c r="K140" s="11" t="s">
        <v>194</v>
      </c>
      <c r="M140" s="11">
        <v>24</v>
      </c>
      <c r="N140" s="11" t="s">
        <v>175</v>
      </c>
      <c r="O140" s="11" t="s">
        <v>182</v>
      </c>
      <c r="P140" s="11">
        <f t="shared" si="16"/>
        <v>11.528925619834711</v>
      </c>
      <c r="Q140" s="11">
        <v>0</v>
      </c>
      <c r="R140" s="11" t="s">
        <v>176</v>
      </c>
      <c r="S140" s="11" t="s">
        <v>195</v>
      </c>
      <c r="W140" s="11" t="s">
        <v>821</v>
      </c>
      <c r="AA140" s="8">
        <v>0.16</v>
      </c>
      <c r="AB140" s="11" t="s">
        <v>176</v>
      </c>
      <c r="AG140" s="11" t="s">
        <v>195</v>
      </c>
      <c r="AH140" s="11" t="s">
        <v>177</v>
      </c>
      <c r="BX140" s="11" t="s">
        <v>210</v>
      </c>
      <c r="CD140" s="11" t="s">
        <v>520</v>
      </c>
      <c r="CE140" s="5" t="s">
        <v>400</v>
      </c>
      <c r="CF140" s="5"/>
      <c r="CG140" s="5"/>
      <c r="CH140" s="5"/>
      <c r="CI140" s="5"/>
      <c r="CJ140" s="5"/>
      <c r="CK140" s="5"/>
      <c r="CL140" s="5"/>
      <c r="CM140" s="5"/>
      <c r="CN140" s="5"/>
      <c r="CO140" s="5" t="s">
        <v>287</v>
      </c>
      <c r="CP140" s="5"/>
      <c r="CQ140" s="5"/>
      <c r="CR140" s="5"/>
      <c r="CS140" s="5"/>
      <c r="CT140" s="5"/>
      <c r="CU140" s="5"/>
      <c r="CV140" s="5"/>
      <c r="CW140" s="5"/>
      <c r="CX140" s="5"/>
      <c r="CY140" s="5"/>
      <c r="CZ140" s="5"/>
      <c r="DA140" s="5"/>
      <c r="DB140" s="5"/>
      <c r="DC140" s="5"/>
      <c r="DD140" s="5"/>
      <c r="DE140" s="5"/>
      <c r="DF140" s="5"/>
      <c r="DG140" s="5"/>
      <c r="DH140" s="5"/>
      <c r="DI140" s="5"/>
      <c r="DJ140" s="5"/>
      <c r="DK140" s="5"/>
      <c r="DL140" s="5"/>
      <c r="DM140" s="5"/>
      <c r="DN140" s="5"/>
      <c r="DO140" s="5"/>
      <c r="DP140" s="5"/>
      <c r="DQ140" s="5"/>
      <c r="DR140" s="5"/>
      <c r="DS140" s="5" t="s">
        <v>267</v>
      </c>
      <c r="DT140" s="5"/>
      <c r="DU140" s="5"/>
      <c r="DV140" s="5"/>
      <c r="DW140" s="5"/>
      <c r="DX140" s="5"/>
      <c r="DY140" s="5"/>
      <c r="DZ140" s="5"/>
      <c r="EA140" s="5"/>
      <c r="EB140" s="5"/>
      <c r="EC140" s="5"/>
      <c r="ED140" s="5"/>
      <c r="EE140" s="5"/>
      <c r="EF140" s="5"/>
      <c r="EG140" s="5"/>
      <c r="EH140" s="5"/>
      <c r="EI140" s="5"/>
      <c r="EJ140" s="5"/>
      <c r="EK140" s="5"/>
      <c r="EL140" s="5"/>
      <c r="EM140" s="5"/>
      <c r="EN140" s="5"/>
      <c r="EO140" s="5"/>
      <c r="EP140" s="5"/>
      <c r="EQ140" s="5"/>
      <c r="ER140" s="5"/>
      <c r="ES140" s="5" t="s">
        <v>400</v>
      </c>
      <c r="FU140" s="11" t="s">
        <v>204</v>
      </c>
    </row>
    <row r="141" spans="1:177" s="11" customFormat="1" x14ac:dyDescent="0.25">
      <c r="A141" s="11" t="s">
        <v>173</v>
      </c>
      <c r="B141" s="11" t="s">
        <v>193</v>
      </c>
      <c r="C141" s="11" t="s">
        <v>192</v>
      </c>
      <c r="D141" s="11" t="s">
        <v>881</v>
      </c>
      <c r="E141" s="11" t="s">
        <v>652</v>
      </c>
      <c r="F141" s="22" t="s">
        <v>653</v>
      </c>
      <c r="I141" s="11" t="s">
        <v>814</v>
      </c>
      <c r="J141" s="3">
        <v>4013051038744</v>
      </c>
      <c r="K141" s="11" t="s">
        <v>194</v>
      </c>
      <c r="M141" s="11">
        <v>24</v>
      </c>
      <c r="N141" s="11" t="s">
        <v>175</v>
      </c>
      <c r="O141" s="11" t="s">
        <v>182</v>
      </c>
      <c r="P141" s="11">
        <f t="shared" ref="P141:P143" si="17">16.95/1.21</f>
        <v>14.008264462809917</v>
      </c>
      <c r="Q141" s="11">
        <v>0</v>
      </c>
      <c r="R141" s="11" t="s">
        <v>176</v>
      </c>
      <c r="S141" s="11" t="s">
        <v>195</v>
      </c>
      <c r="W141" s="11" t="s">
        <v>821</v>
      </c>
      <c r="AA141" s="8">
        <v>0.22</v>
      </c>
      <c r="AB141" s="11" t="s">
        <v>176</v>
      </c>
      <c r="AG141" s="11" t="s">
        <v>195</v>
      </c>
      <c r="AH141" s="11" t="s">
        <v>177</v>
      </c>
      <c r="BX141" s="11" t="s">
        <v>624</v>
      </c>
      <c r="CD141" s="11" t="s">
        <v>520</v>
      </c>
      <c r="CE141" s="5" t="s">
        <v>400</v>
      </c>
      <c r="CF141" s="5"/>
      <c r="CG141" s="5"/>
      <c r="CH141" s="5"/>
      <c r="CI141" s="5"/>
      <c r="CJ141" s="5"/>
      <c r="CK141" s="5"/>
      <c r="CL141" s="5"/>
      <c r="CM141" s="5"/>
      <c r="CN141" s="5"/>
      <c r="CO141" s="5" t="s">
        <v>523</v>
      </c>
      <c r="CP141" s="5"/>
      <c r="CQ141" s="5"/>
      <c r="CR141" s="5"/>
      <c r="CS141" s="5"/>
      <c r="CT141" s="5"/>
      <c r="CU141" s="5"/>
      <c r="CV141" s="5"/>
      <c r="CW141" s="5"/>
      <c r="CX141" s="5"/>
      <c r="CY141" s="5"/>
      <c r="CZ141" s="5"/>
      <c r="DA141" s="5"/>
      <c r="DB141" s="5"/>
      <c r="DC141" s="5"/>
      <c r="DD141" s="5"/>
      <c r="DE141" s="5"/>
      <c r="DF141" s="5"/>
      <c r="DG141" s="5"/>
      <c r="DH141" s="5"/>
      <c r="DI141" s="5"/>
      <c r="DJ141" s="5"/>
      <c r="DK141" s="5"/>
      <c r="DL141" s="5"/>
      <c r="DM141" s="5"/>
      <c r="DN141" s="5"/>
      <c r="DO141" s="5"/>
      <c r="DP141" s="5"/>
      <c r="DQ141" s="5"/>
      <c r="DR141" s="5"/>
      <c r="DS141" s="5" t="s">
        <v>203</v>
      </c>
      <c r="DT141" s="5"/>
      <c r="DU141" s="5"/>
      <c r="DV141" s="5"/>
      <c r="DW141" s="5"/>
      <c r="DX141" s="5"/>
      <c r="DY141" s="5"/>
      <c r="DZ141" s="5"/>
      <c r="EA141" s="5"/>
      <c r="EB141" s="5"/>
      <c r="EC141" s="5"/>
      <c r="ED141" s="5"/>
      <c r="EE141" s="5"/>
      <c r="EF141" s="5"/>
      <c r="EG141" s="5"/>
      <c r="EH141" s="5"/>
      <c r="EI141" s="5"/>
      <c r="EJ141" s="5"/>
      <c r="EK141" s="5"/>
      <c r="EL141" s="5"/>
      <c r="EM141" s="5"/>
      <c r="EN141" s="5"/>
      <c r="EO141" s="5"/>
      <c r="EP141" s="5"/>
      <c r="EQ141" s="5"/>
      <c r="ER141" s="5"/>
      <c r="ES141" s="5" t="s">
        <v>400</v>
      </c>
      <c r="FU141" s="11" t="s">
        <v>204</v>
      </c>
    </row>
    <row r="142" spans="1:177" s="11" customFormat="1" x14ac:dyDescent="0.25">
      <c r="A142" s="11" t="s">
        <v>173</v>
      </c>
      <c r="B142" s="11" t="s">
        <v>193</v>
      </c>
      <c r="C142" s="11" t="s">
        <v>192</v>
      </c>
      <c r="D142" s="11" t="s">
        <v>831</v>
      </c>
      <c r="E142" s="11" t="s">
        <v>654</v>
      </c>
      <c r="F142" s="22" t="s">
        <v>655</v>
      </c>
      <c r="I142" s="11" t="s">
        <v>824</v>
      </c>
      <c r="J142" s="3">
        <v>4013051029360</v>
      </c>
      <c r="K142" s="11" t="s">
        <v>194</v>
      </c>
      <c r="M142" s="11">
        <v>24</v>
      </c>
      <c r="N142" s="11" t="s">
        <v>175</v>
      </c>
      <c r="O142" s="11" t="s">
        <v>182</v>
      </c>
      <c r="P142" s="11">
        <f t="shared" si="17"/>
        <v>14.008264462809917</v>
      </c>
      <c r="Q142" s="11">
        <v>0</v>
      </c>
      <c r="R142" s="11" t="s">
        <v>176</v>
      </c>
      <c r="S142" s="11" t="s">
        <v>195</v>
      </c>
      <c r="W142" s="11" t="s">
        <v>821</v>
      </c>
      <c r="AA142" s="8">
        <v>0.22</v>
      </c>
      <c r="AB142" s="11" t="s">
        <v>176</v>
      </c>
      <c r="AG142" s="11" t="s">
        <v>195</v>
      </c>
      <c r="AH142" s="11" t="s">
        <v>177</v>
      </c>
      <c r="BX142" s="11" t="s">
        <v>238</v>
      </c>
      <c r="CD142" s="11" t="s">
        <v>520</v>
      </c>
      <c r="CE142" s="5" t="s">
        <v>400</v>
      </c>
      <c r="CF142" s="5"/>
      <c r="CG142" s="5"/>
      <c r="CH142" s="5"/>
      <c r="CI142" s="5"/>
      <c r="CJ142" s="5"/>
      <c r="CK142" s="5"/>
      <c r="CL142" s="5"/>
      <c r="CM142" s="5"/>
      <c r="CN142" s="5"/>
      <c r="CO142" s="5" t="s">
        <v>523</v>
      </c>
      <c r="CP142" s="5"/>
      <c r="CQ142" s="5"/>
      <c r="CR142" s="5"/>
      <c r="CS142" s="5"/>
      <c r="CT142" s="5"/>
      <c r="CU142" s="5"/>
      <c r="CV142" s="5"/>
      <c r="CW142" s="5"/>
      <c r="CX142" s="5"/>
      <c r="CY142" s="5"/>
      <c r="CZ142" s="5"/>
      <c r="DA142" s="5"/>
      <c r="DB142" s="5"/>
      <c r="DC142" s="5"/>
      <c r="DD142" s="5"/>
      <c r="DE142" s="5"/>
      <c r="DF142" s="5"/>
      <c r="DG142" s="5"/>
      <c r="DH142" s="5"/>
      <c r="DI142" s="5"/>
      <c r="DJ142" s="5"/>
      <c r="DK142" s="5"/>
      <c r="DL142" s="5"/>
      <c r="DM142" s="5"/>
      <c r="DN142" s="5"/>
      <c r="DO142" s="5"/>
      <c r="DP142" s="5"/>
      <c r="DQ142" s="5"/>
      <c r="DR142" s="5"/>
      <c r="DS142" s="5" t="s">
        <v>203</v>
      </c>
      <c r="DT142" s="5"/>
      <c r="DU142" s="5"/>
      <c r="DV142" s="5"/>
      <c r="DW142" s="5"/>
      <c r="DX142" s="5"/>
      <c r="DY142" s="5"/>
      <c r="DZ142" s="5"/>
      <c r="EA142" s="5"/>
      <c r="EB142" s="5"/>
      <c r="EC142" s="5"/>
      <c r="ED142" s="5"/>
      <c r="EE142" s="5"/>
      <c r="EF142" s="5"/>
      <c r="EG142" s="5"/>
      <c r="EH142" s="5"/>
      <c r="EI142" s="5"/>
      <c r="EJ142" s="5"/>
      <c r="EK142" s="5"/>
      <c r="EL142" s="5"/>
      <c r="EM142" s="5"/>
      <c r="EN142" s="5"/>
      <c r="EO142" s="5"/>
      <c r="EP142" s="5"/>
      <c r="EQ142" s="5"/>
      <c r="ER142" s="5"/>
      <c r="ES142" s="5" t="s">
        <v>400</v>
      </c>
      <c r="FU142" s="11" t="s">
        <v>204</v>
      </c>
    </row>
    <row r="143" spans="1:177" s="11" customFormat="1" x14ac:dyDescent="0.25">
      <c r="A143" s="11" t="s">
        <v>173</v>
      </c>
      <c r="B143" s="11" t="s">
        <v>193</v>
      </c>
      <c r="C143" s="11" t="s">
        <v>192</v>
      </c>
      <c r="D143" s="11" t="s">
        <v>841</v>
      </c>
      <c r="E143" s="11" t="s">
        <v>656</v>
      </c>
      <c r="F143" s="22" t="s">
        <v>657</v>
      </c>
      <c r="I143" s="11" t="s">
        <v>834</v>
      </c>
      <c r="J143" s="3">
        <v>4013051029377</v>
      </c>
      <c r="K143" s="11" t="s">
        <v>194</v>
      </c>
      <c r="M143" s="11">
        <v>24</v>
      </c>
      <c r="N143" s="11" t="s">
        <v>175</v>
      </c>
      <c r="O143" s="11" t="s">
        <v>182</v>
      </c>
      <c r="P143" s="11">
        <f t="shared" si="17"/>
        <v>14.008264462809917</v>
      </c>
      <c r="Q143" s="11">
        <v>0</v>
      </c>
      <c r="R143" s="11" t="s">
        <v>176</v>
      </c>
      <c r="S143" s="11" t="s">
        <v>195</v>
      </c>
      <c r="W143" s="11" t="s">
        <v>821</v>
      </c>
      <c r="AA143" s="8">
        <v>0.22</v>
      </c>
      <c r="AB143" s="11" t="s">
        <v>176</v>
      </c>
      <c r="AG143" s="11" t="s">
        <v>195</v>
      </c>
      <c r="AH143" s="11" t="s">
        <v>177</v>
      </c>
      <c r="BX143" s="11" t="s">
        <v>210</v>
      </c>
      <c r="CD143" s="11" t="s">
        <v>520</v>
      </c>
      <c r="CE143" s="5" t="s">
        <v>400</v>
      </c>
      <c r="CF143" s="5"/>
      <c r="CG143" s="5"/>
      <c r="CH143" s="5"/>
      <c r="CI143" s="5"/>
      <c r="CJ143" s="5"/>
      <c r="CK143" s="5"/>
      <c r="CL143" s="5"/>
      <c r="CM143" s="5"/>
      <c r="CN143" s="5"/>
      <c r="CO143" s="5" t="s">
        <v>523</v>
      </c>
      <c r="CP143" s="5"/>
      <c r="CQ143" s="5"/>
      <c r="CR143" s="5"/>
      <c r="CS143" s="5"/>
      <c r="CT143" s="5"/>
      <c r="CU143" s="5"/>
      <c r="CV143" s="5"/>
      <c r="CW143" s="5"/>
      <c r="CX143" s="5"/>
      <c r="CY143" s="5"/>
      <c r="CZ143" s="5"/>
      <c r="DA143" s="5"/>
      <c r="DB143" s="5"/>
      <c r="DC143" s="5"/>
      <c r="DD143" s="5"/>
      <c r="DE143" s="5"/>
      <c r="DF143" s="5"/>
      <c r="DG143" s="5"/>
      <c r="DH143" s="5"/>
      <c r="DI143" s="5"/>
      <c r="DJ143" s="5"/>
      <c r="DK143" s="5"/>
      <c r="DL143" s="5"/>
      <c r="DM143" s="5"/>
      <c r="DN143" s="5"/>
      <c r="DO143" s="5"/>
      <c r="DP143" s="5"/>
      <c r="DQ143" s="5"/>
      <c r="DR143" s="5"/>
      <c r="DS143" s="5" t="s">
        <v>203</v>
      </c>
      <c r="DT143" s="5"/>
      <c r="DU143" s="5"/>
      <c r="DV143" s="5"/>
      <c r="DW143" s="5"/>
      <c r="DX143" s="5"/>
      <c r="DY143" s="5"/>
      <c r="DZ143" s="5"/>
      <c r="EA143" s="5"/>
      <c r="EB143" s="5"/>
      <c r="EC143" s="5"/>
      <c r="ED143" s="5"/>
      <c r="EE143" s="5"/>
      <c r="EF143" s="5"/>
      <c r="EG143" s="5"/>
      <c r="EH143" s="5"/>
      <c r="EI143" s="5"/>
      <c r="EJ143" s="5"/>
      <c r="EK143" s="5"/>
      <c r="EL143" s="5"/>
      <c r="EM143" s="5"/>
      <c r="EN143" s="5"/>
      <c r="EO143" s="5"/>
      <c r="EP143" s="5"/>
      <c r="EQ143" s="5"/>
      <c r="ER143" s="5"/>
      <c r="ES143" s="5" t="s">
        <v>400</v>
      </c>
      <c r="FU143" s="11" t="s">
        <v>204</v>
      </c>
    </row>
    <row r="144" spans="1:177" s="11" customFormat="1" x14ac:dyDescent="0.25">
      <c r="A144" s="11" t="s">
        <v>173</v>
      </c>
      <c r="B144" s="11" t="s">
        <v>193</v>
      </c>
      <c r="C144" s="11" t="s">
        <v>192</v>
      </c>
      <c r="D144" s="11" t="s">
        <v>881</v>
      </c>
      <c r="E144" s="11" t="s">
        <v>658</v>
      </c>
      <c r="F144" s="22" t="s">
        <v>659</v>
      </c>
      <c r="I144" s="11" t="s">
        <v>815</v>
      </c>
      <c r="J144" s="3">
        <v>4013051038737</v>
      </c>
      <c r="K144" s="11" t="s">
        <v>194</v>
      </c>
      <c r="M144" s="11">
        <v>24</v>
      </c>
      <c r="N144" s="11" t="s">
        <v>175</v>
      </c>
      <c r="O144" s="11" t="s">
        <v>182</v>
      </c>
      <c r="P144" s="11">
        <f t="shared" ref="P144:P146" si="18">15.95/1.21</f>
        <v>13.181818181818182</v>
      </c>
      <c r="Q144" s="11">
        <v>0</v>
      </c>
      <c r="R144" s="11" t="s">
        <v>176</v>
      </c>
      <c r="S144" s="11" t="s">
        <v>195</v>
      </c>
      <c r="W144" s="11" t="s">
        <v>821</v>
      </c>
      <c r="AA144" s="8">
        <v>0.2</v>
      </c>
      <c r="AB144" s="11" t="s">
        <v>176</v>
      </c>
      <c r="AG144" s="11" t="s">
        <v>195</v>
      </c>
      <c r="AH144" s="11" t="s">
        <v>177</v>
      </c>
      <c r="BX144" s="11" t="s">
        <v>624</v>
      </c>
      <c r="CD144" s="11" t="s">
        <v>520</v>
      </c>
      <c r="CE144" s="5" t="s">
        <v>400</v>
      </c>
      <c r="CF144" s="5"/>
      <c r="CG144" s="5"/>
      <c r="CH144" s="5"/>
      <c r="CI144" s="5"/>
      <c r="CJ144" s="5"/>
      <c r="CK144" s="5"/>
      <c r="CL144" s="5"/>
      <c r="CM144" s="5"/>
      <c r="CN144" s="5"/>
      <c r="CO144" s="5" t="s">
        <v>252</v>
      </c>
      <c r="CP144" s="5"/>
      <c r="CQ144" s="5"/>
      <c r="CR144" s="5"/>
      <c r="CS144" s="5"/>
      <c r="CT144" s="5"/>
      <c r="CU144" s="5"/>
      <c r="CV144" s="5"/>
      <c r="CW144" s="5"/>
      <c r="CX144" s="5"/>
      <c r="CY144" s="5"/>
      <c r="CZ144" s="5"/>
      <c r="DA144" s="5"/>
      <c r="DB144" s="5"/>
      <c r="DC144" s="5"/>
      <c r="DD144" s="5"/>
      <c r="DE144" s="5"/>
      <c r="DF144" s="5"/>
      <c r="DG144" s="5"/>
      <c r="DH144" s="5"/>
      <c r="DI144" s="5"/>
      <c r="DJ144" s="5"/>
      <c r="DK144" s="5"/>
      <c r="DL144" s="5"/>
      <c r="DM144" s="5"/>
      <c r="DN144" s="5"/>
      <c r="DO144" s="5"/>
      <c r="DP144" s="5"/>
      <c r="DQ144" s="5"/>
      <c r="DR144" s="5"/>
      <c r="DS144" s="5" t="s">
        <v>511</v>
      </c>
      <c r="DT144" s="5"/>
      <c r="DU144" s="5"/>
      <c r="DV144" s="5"/>
      <c r="DW144" s="5"/>
      <c r="DX144" s="5"/>
      <c r="DY144" s="5"/>
      <c r="DZ144" s="5"/>
      <c r="EA144" s="5"/>
      <c r="EB144" s="5"/>
      <c r="EC144" s="5"/>
      <c r="ED144" s="5"/>
      <c r="EE144" s="5"/>
      <c r="EF144" s="5"/>
      <c r="EG144" s="5"/>
      <c r="EH144" s="5"/>
      <c r="EI144" s="5"/>
      <c r="EJ144" s="5"/>
      <c r="EK144" s="5"/>
      <c r="EL144" s="5"/>
      <c r="EM144" s="5"/>
      <c r="EN144" s="5"/>
      <c r="EO144" s="5"/>
      <c r="EP144" s="5"/>
      <c r="EQ144" s="5"/>
      <c r="ER144" s="5"/>
      <c r="ES144" s="5" t="s">
        <v>400</v>
      </c>
      <c r="FU144" s="11" t="s">
        <v>204</v>
      </c>
    </row>
    <row r="145" spans="1:177" s="11" customFormat="1" x14ac:dyDescent="0.25">
      <c r="A145" s="11" t="s">
        <v>173</v>
      </c>
      <c r="B145" s="11" t="s">
        <v>193</v>
      </c>
      <c r="C145" s="11" t="s">
        <v>192</v>
      </c>
      <c r="D145" s="11" t="s">
        <v>831</v>
      </c>
      <c r="E145" s="11" t="s">
        <v>660</v>
      </c>
      <c r="F145" s="22" t="s">
        <v>661</v>
      </c>
      <c r="I145" s="11" t="s">
        <v>825</v>
      </c>
      <c r="J145" s="3">
        <v>4013051029346</v>
      </c>
      <c r="K145" s="11" t="s">
        <v>194</v>
      </c>
      <c r="M145" s="11">
        <v>24</v>
      </c>
      <c r="N145" s="11" t="s">
        <v>175</v>
      </c>
      <c r="O145" s="11" t="s">
        <v>182</v>
      </c>
      <c r="P145" s="11">
        <f t="shared" si="18"/>
        <v>13.181818181818182</v>
      </c>
      <c r="Q145" s="11">
        <v>0</v>
      </c>
      <c r="R145" s="11" t="s">
        <v>176</v>
      </c>
      <c r="S145" s="11" t="s">
        <v>195</v>
      </c>
      <c r="W145" s="11" t="s">
        <v>821</v>
      </c>
      <c r="AA145" s="8">
        <v>0.2</v>
      </c>
      <c r="AB145" s="11" t="s">
        <v>176</v>
      </c>
      <c r="AG145" s="11" t="s">
        <v>195</v>
      </c>
      <c r="AH145" s="11" t="s">
        <v>177</v>
      </c>
      <c r="BX145" s="11" t="s">
        <v>238</v>
      </c>
      <c r="CD145" s="11" t="s">
        <v>520</v>
      </c>
      <c r="CE145" s="5" t="s">
        <v>400</v>
      </c>
      <c r="CF145" s="5"/>
      <c r="CG145" s="5"/>
      <c r="CH145" s="5"/>
      <c r="CI145" s="5"/>
      <c r="CJ145" s="5"/>
      <c r="CK145" s="5"/>
      <c r="CL145" s="5"/>
      <c r="CM145" s="5"/>
      <c r="CN145" s="5"/>
      <c r="CO145" s="5" t="s">
        <v>252</v>
      </c>
      <c r="CP145" s="5"/>
      <c r="CQ145" s="5"/>
      <c r="CR145" s="5"/>
      <c r="CS145" s="5"/>
      <c r="CT145" s="5"/>
      <c r="CU145" s="5"/>
      <c r="CV145" s="5"/>
      <c r="CW145" s="5"/>
      <c r="CX145" s="5"/>
      <c r="CY145" s="5"/>
      <c r="CZ145" s="5"/>
      <c r="DA145" s="5"/>
      <c r="DB145" s="5"/>
      <c r="DC145" s="5"/>
      <c r="DD145" s="5"/>
      <c r="DE145" s="5"/>
      <c r="DF145" s="5"/>
      <c r="DG145" s="5"/>
      <c r="DH145" s="5"/>
      <c r="DI145" s="5"/>
      <c r="DJ145" s="5"/>
      <c r="DK145" s="5"/>
      <c r="DL145" s="5"/>
      <c r="DM145" s="5"/>
      <c r="DN145" s="5"/>
      <c r="DO145" s="5"/>
      <c r="DP145" s="5"/>
      <c r="DQ145" s="5"/>
      <c r="DR145" s="5"/>
      <c r="DS145" s="5" t="s">
        <v>511</v>
      </c>
      <c r="DT145" s="5"/>
      <c r="DU145" s="5"/>
      <c r="DV145" s="5"/>
      <c r="DW145" s="5"/>
      <c r="DX145" s="5"/>
      <c r="DY145" s="5"/>
      <c r="DZ145" s="5"/>
      <c r="EA145" s="5"/>
      <c r="EB145" s="5"/>
      <c r="EC145" s="5"/>
      <c r="ED145" s="5"/>
      <c r="EE145" s="5"/>
      <c r="EF145" s="5"/>
      <c r="EG145" s="5"/>
      <c r="EH145" s="5"/>
      <c r="EI145" s="5"/>
      <c r="EJ145" s="5"/>
      <c r="EK145" s="5"/>
      <c r="EL145" s="5"/>
      <c r="EM145" s="5"/>
      <c r="EN145" s="5"/>
      <c r="EO145" s="5"/>
      <c r="EP145" s="5"/>
      <c r="EQ145" s="5"/>
      <c r="ER145" s="5"/>
      <c r="ES145" s="5" t="s">
        <v>400</v>
      </c>
      <c r="FU145" s="11" t="s">
        <v>204</v>
      </c>
    </row>
    <row r="146" spans="1:177" s="11" customFormat="1" x14ac:dyDescent="0.25">
      <c r="A146" s="11" t="s">
        <v>173</v>
      </c>
      <c r="B146" s="11" t="s">
        <v>193</v>
      </c>
      <c r="C146" s="11" t="s">
        <v>192</v>
      </c>
      <c r="D146" s="11" t="s">
        <v>841</v>
      </c>
      <c r="E146" s="11" t="s">
        <v>662</v>
      </c>
      <c r="F146" s="22" t="s">
        <v>663</v>
      </c>
      <c r="I146" s="11" t="s">
        <v>835</v>
      </c>
      <c r="J146" s="3">
        <v>4013051029353</v>
      </c>
      <c r="K146" s="11" t="s">
        <v>194</v>
      </c>
      <c r="M146" s="11">
        <v>24</v>
      </c>
      <c r="N146" s="11" t="s">
        <v>175</v>
      </c>
      <c r="O146" s="11" t="s">
        <v>182</v>
      </c>
      <c r="P146" s="11">
        <f t="shared" si="18"/>
        <v>13.181818181818182</v>
      </c>
      <c r="Q146" s="11">
        <v>0</v>
      </c>
      <c r="R146" s="11" t="s">
        <v>176</v>
      </c>
      <c r="S146" s="11" t="s">
        <v>195</v>
      </c>
      <c r="W146" s="11" t="s">
        <v>821</v>
      </c>
      <c r="AA146" s="8">
        <v>0.2</v>
      </c>
      <c r="AB146" s="11" t="s">
        <v>176</v>
      </c>
      <c r="AG146" s="11" t="s">
        <v>195</v>
      </c>
      <c r="AH146" s="11" t="s">
        <v>177</v>
      </c>
      <c r="BX146" s="11" t="s">
        <v>210</v>
      </c>
      <c r="CD146" s="11" t="s">
        <v>520</v>
      </c>
      <c r="CE146" s="5" t="s">
        <v>400</v>
      </c>
      <c r="CF146" s="5"/>
      <c r="CG146" s="5"/>
      <c r="CH146" s="5"/>
      <c r="CI146" s="5"/>
      <c r="CJ146" s="5"/>
      <c r="CK146" s="5"/>
      <c r="CL146" s="5"/>
      <c r="CM146" s="5"/>
      <c r="CN146" s="5"/>
      <c r="CO146" s="5" t="s">
        <v>252</v>
      </c>
      <c r="CP146" s="5"/>
      <c r="CQ146" s="5"/>
      <c r="CR146" s="5"/>
      <c r="CS146" s="5"/>
      <c r="CT146" s="5"/>
      <c r="CU146" s="5"/>
      <c r="CV146" s="5"/>
      <c r="CW146" s="5"/>
      <c r="CX146" s="5"/>
      <c r="CY146" s="5"/>
      <c r="CZ146" s="5"/>
      <c r="DA146" s="5"/>
      <c r="DB146" s="5"/>
      <c r="DC146" s="5"/>
      <c r="DD146" s="5"/>
      <c r="DE146" s="5"/>
      <c r="DF146" s="5"/>
      <c r="DG146" s="5"/>
      <c r="DH146" s="5"/>
      <c r="DI146" s="5"/>
      <c r="DJ146" s="5"/>
      <c r="DK146" s="5"/>
      <c r="DL146" s="5"/>
      <c r="DM146" s="5"/>
      <c r="DN146" s="5"/>
      <c r="DO146" s="5"/>
      <c r="DP146" s="5"/>
      <c r="DQ146" s="5"/>
      <c r="DR146" s="5"/>
      <c r="DS146" s="5" t="s">
        <v>511</v>
      </c>
      <c r="DT146" s="5"/>
      <c r="DU146" s="5"/>
      <c r="DV146" s="5"/>
      <c r="DW146" s="5"/>
      <c r="DX146" s="5"/>
      <c r="DY146" s="5"/>
      <c r="DZ146" s="5"/>
      <c r="EA146" s="5"/>
      <c r="EB146" s="5"/>
      <c r="EC146" s="5"/>
      <c r="ED146" s="5"/>
      <c r="EE146" s="5"/>
      <c r="EF146" s="5"/>
      <c r="EG146" s="5"/>
      <c r="EH146" s="5"/>
      <c r="EI146" s="5"/>
      <c r="EJ146" s="5"/>
      <c r="EK146" s="5"/>
      <c r="EL146" s="5"/>
      <c r="EM146" s="5"/>
      <c r="EN146" s="5"/>
      <c r="EO146" s="5"/>
      <c r="EP146" s="5"/>
      <c r="EQ146" s="5"/>
      <c r="ER146" s="5"/>
      <c r="ES146" s="5" t="s">
        <v>400</v>
      </c>
      <c r="FU146" s="11" t="s">
        <v>204</v>
      </c>
    </row>
    <row r="147" spans="1:177" s="11" customFormat="1" x14ac:dyDescent="0.25">
      <c r="A147" s="11" t="s">
        <v>173</v>
      </c>
      <c r="B147" s="11" t="s">
        <v>193</v>
      </c>
      <c r="C147" s="11" t="s">
        <v>192</v>
      </c>
      <c r="D147" s="11" t="s">
        <v>881</v>
      </c>
      <c r="E147" s="11" t="s">
        <v>664</v>
      </c>
      <c r="F147" s="22" t="s">
        <v>665</v>
      </c>
      <c r="I147" s="11" t="s">
        <v>816</v>
      </c>
      <c r="J147" s="3">
        <v>4013051038751</v>
      </c>
      <c r="K147" s="11" t="s">
        <v>194</v>
      </c>
      <c r="M147" s="11">
        <v>24</v>
      </c>
      <c r="N147" s="11" t="s">
        <v>175</v>
      </c>
      <c r="O147" s="11" t="s">
        <v>182</v>
      </c>
      <c r="P147" s="11">
        <f t="shared" ref="P147:P149" si="19">17.95/1.21</f>
        <v>14.834710743801653</v>
      </c>
      <c r="Q147" s="11">
        <v>0</v>
      </c>
      <c r="R147" s="11" t="s">
        <v>176</v>
      </c>
      <c r="S147" s="11" t="s">
        <v>195</v>
      </c>
      <c r="W147" s="11" t="s">
        <v>821</v>
      </c>
      <c r="AA147" s="8">
        <v>0.28000000000000003</v>
      </c>
      <c r="AB147" s="11" t="s">
        <v>176</v>
      </c>
      <c r="AG147" s="11" t="s">
        <v>195</v>
      </c>
      <c r="AH147" s="11" t="s">
        <v>177</v>
      </c>
      <c r="BX147" s="11" t="s">
        <v>624</v>
      </c>
      <c r="CD147" s="11" t="s">
        <v>520</v>
      </c>
      <c r="CE147" s="5" t="s">
        <v>279</v>
      </c>
      <c r="CF147" s="5"/>
      <c r="CG147" s="5"/>
      <c r="CH147" s="5"/>
      <c r="CI147" s="5"/>
      <c r="CJ147" s="5"/>
      <c r="CK147" s="5"/>
      <c r="CL147" s="5"/>
      <c r="CM147" s="5"/>
      <c r="CN147" s="5"/>
      <c r="CO147" s="5" t="s">
        <v>205</v>
      </c>
      <c r="CP147" s="5"/>
      <c r="CQ147" s="5"/>
      <c r="CR147" s="5"/>
      <c r="CS147" s="5"/>
      <c r="CT147" s="5"/>
      <c r="CU147" s="5"/>
      <c r="CV147" s="5"/>
      <c r="CW147" s="5"/>
      <c r="CX147" s="5"/>
      <c r="CY147" s="5"/>
      <c r="CZ147" s="5"/>
      <c r="DA147" s="5"/>
      <c r="DB147" s="5"/>
      <c r="DC147" s="5"/>
      <c r="DD147" s="5"/>
      <c r="DE147" s="5"/>
      <c r="DF147" s="5"/>
      <c r="DG147" s="5"/>
      <c r="DH147" s="5"/>
      <c r="DI147" s="5"/>
      <c r="DJ147" s="5"/>
      <c r="DK147" s="5"/>
      <c r="DL147" s="5"/>
      <c r="DM147" s="5"/>
      <c r="DN147" s="5"/>
      <c r="DO147" s="5"/>
      <c r="DP147" s="5"/>
      <c r="DQ147" s="5"/>
      <c r="DR147" s="5"/>
      <c r="DS147" s="5" t="s">
        <v>528</v>
      </c>
      <c r="DT147" s="5"/>
      <c r="DU147" s="5"/>
      <c r="DV147" s="5"/>
      <c r="DW147" s="5"/>
      <c r="DX147" s="5"/>
      <c r="DY147" s="5"/>
      <c r="DZ147" s="5"/>
      <c r="EA147" s="5"/>
      <c r="EB147" s="5"/>
      <c r="EC147" s="5"/>
      <c r="ED147" s="5"/>
      <c r="EE147" s="5"/>
      <c r="EF147" s="5"/>
      <c r="EG147" s="5"/>
      <c r="EH147" s="5"/>
      <c r="EI147" s="5"/>
      <c r="EJ147" s="5"/>
      <c r="EK147" s="5"/>
      <c r="EL147" s="5"/>
      <c r="EM147" s="5"/>
      <c r="EN147" s="5"/>
      <c r="EO147" s="5"/>
      <c r="EP147" s="5"/>
      <c r="EQ147" s="5"/>
      <c r="ER147" s="5"/>
      <c r="ES147" s="5" t="s">
        <v>279</v>
      </c>
      <c r="FU147" s="11" t="s">
        <v>204</v>
      </c>
    </row>
    <row r="148" spans="1:177" s="11" customFormat="1" x14ac:dyDescent="0.25">
      <c r="A148" s="11" t="s">
        <v>173</v>
      </c>
      <c r="B148" s="11" t="s">
        <v>193</v>
      </c>
      <c r="C148" s="11" t="s">
        <v>192</v>
      </c>
      <c r="D148" s="11" t="s">
        <v>831</v>
      </c>
      <c r="E148" s="11" t="s">
        <v>666</v>
      </c>
      <c r="F148" s="22" t="s">
        <v>667</v>
      </c>
      <c r="I148" s="11" t="s">
        <v>826</v>
      </c>
      <c r="J148" s="3">
        <v>4013051029384</v>
      </c>
      <c r="K148" s="11" t="s">
        <v>194</v>
      </c>
      <c r="M148" s="11">
        <v>24</v>
      </c>
      <c r="N148" s="11" t="s">
        <v>175</v>
      </c>
      <c r="O148" s="11" t="s">
        <v>182</v>
      </c>
      <c r="P148" s="11">
        <f t="shared" si="19"/>
        <v>14.834710743801653</v>
      </c>
      <c r="Q148" s="11">
        <v>0</v>
      </c>
      <c r="R148" s="11" t="s">
        <v>176</v>
      </c>
      <c r="S148" s="11" t="s">
        <v>195</v>
      </c>
      <c r="W148" s="11" t="s">
        <v>821</v>
      </c>
      <c r="AA148" s="8">
        <v>0.28000000000000003</v>
      </c>
      <c r="AB148" s="11" t="s">
        <v>176</v>
      </c>
      <c r="AG148" s="11" t="s">
        <v>195</v>
      </c>
      <c r="AH148" s="11" t="s">
        <v>177</v>
      </c>
      <c r="BX148" s="11" t="s">
        <v>238</v>
      </c>
      <c r="CD148" s="11" t="s">
        <v>520</v>
      </c>
      <c r="CE148" s="5" t="s">
        <v>279</v>
      </c>
      <c r="CF148" s="5"/>
      <c r="CG148" s="5"/>
      <c r="CH148" s="5"/>
      <c r="CI148" s="5"/>
      <c r="CJ148" s="5"/>
      <c r="CK148" s="5"/>
      <c r="CL148" s="5"/>
      <c r="CM148" s="5"/>
      <c r="CN148" s="5"/>
      <c r="CO148" s="5" t="s">
        <v>205</v>
      </c>
      <c r="CP148" s="5"/>
      <c r="CQ148" s="5"/>
      <c r="CR148" s="5"/>
      <c r="CS148" s="5"/>
      <c r="CT148" s="5"/>
      <c r="CU148" s="5"/>
      <c r="CV148" s="5"/>
      <c r="CW148" s="5"/>
      <c r="CX148" s="5"/>
      <c r="CY148" s="5"/>
      <c r="CZ148" s="5"/>
      <c r="DA148" s="5"/>
      <c r="DB148" s="5"/>
      <c r="DC148" s="5"/>
      <c r="DD148" s="5"/>
      <c r="DE148" s="5"/>
      <c r="DF148" s="5"/>
      <c r="DG148" s="5"/>
      <c r="DH148" s="5"/>
      <c r="DI148" s="5"/>
      <c r="DJ148" s="5"/>
      <c r="DK148" s="5"/>
      <c r="DL148" s="5"/>
      <c r="DM148" s="5"/>
      <c r="DN148" s="5"/>
      <c r="DO148" s="5"/>
      <c r="DP148" s="5"/>
      <c r="DQ148" s="5"/>
      <c r="DR148" s="5"/>
      <c r="DS148" s="5" t="s">
        <v>528</v>
      </c>
      <c r="DT148" s="5"/>
      <c r="DU148" s="5"/>
      <c r="DV148" s="5"/>
      <c r="DW148" s="5"/>
      <c r="DX148" s="5"/>
      <c r="DY148" s="5"/>
      <c r="DZ148" s="5"/>
      <c r="EA148" s="5"/>
      <c r="EB148" s="5"/>
      <c r="EC148" s="5"/>
      <c r="ED148" s="5"/>
      <c r="EE148" s="5"/>
      <c r="EF148" s="5"/>
      <c r="EG148" s="5"/>
      <c r="EH148" s="5"/>
      <c r="EI148" s="5"/>
      <c r="EJ148" s="5"/>
      <c r="EK148" s="5"/>
      <c r="EL148" s="5"/>
      <c r="EM148" s="5"/>
      <c r="EN148" s="5"/>
      <c r="EO148" s="5"/>
      <c r="EP148" s="5"/>
      <c r="EQ148" s="5"/>
      <c r="ER148" s="5"/>
      <c r="ES148" s="5" t="s">
        <v>279</v>
      </c>
      <c r="FU148" s="11" t="s">
        <v>204</v>
      </c>
    </row>
    <row r="149" spans="1:177" s="11" customFormat="1" x14ac:dyDescent="0.25">
      <c r="A149" s="11" t="s">
        <v>173</v>
      </c>
      <c r="B149" s="11" t="s">
        <v>193</v>
      </c>
      <c r="C149" s="11" t="s">
        <v>192</v>
      </c>
      <c r="D149" s="11" t="s">
        <v>841</v>
      </c>
      <c r="E149" s="11" t="s">
        <v>668</v>
      </c>
      <c r="F149" s="22" t="s">
        <v>669</v>
      </c>
      <c r="I149" s="11" t="s">
        <v>836</v>
      </c>
      <c r="J149" s="3">
        <v>4013051029391</v>
      </c>
      <c r="K149" s="11" t="s">
        <v>194</v>
      </c>
      <c r="M149" s="11">
        <v>24</v>
      </c>
      <c r="N149" s="11" t="s">
        <v>175</v>
      </c>
      <c r="O149" s="11" t="s">
        <v>182</v>
      </c>
      <c r="P149" s="11">
        <f t="shared" si="19"/>
        <v>14.834710743801653</v>
      </c>
      <c r="Q149" s="11">
        <v>0</v>
      </c>
      <c r="R149" s="11" t="s">
        <v>176</v>
      </c>
      <c r="S149" s="11" t="s">
        <v>195</v>
      </c>
      <c r="W149" s="11" t="s">
        <v>821</v>
      </c>
      <c r="AA149" s="8">
        <v>0.28000000000000003</v>
      </c>
      <c r="AB149" s="11" t="s">
        <v>176</v>
      </c>
      <c r="AG149" s="11" t="s">
        <v>195</v>
      </c>
      <c r="AH149" s="11" t="s">
        <v>177</v>
      </c>
      <c r="BX149" s="11" t="s">
        <v>210</v>
      </c>
      <c r="CD149" s="11" t="s">
        <v>520</v>
      </c>
      <c r="CE149" s="5" t="s">
        <v>279</v>
      </c>
      <c r="CF149" s="5"/>
      <c r="CG149" s="5"/>
      <c r="CH149" s="5"/>
      <c r="CI149" s="5"/>
      <c r="CJ149" s="5"/>
      <c r="CK149" s="5"/>
      <c r="CL149" s="5"/>
      <c r="CM149" s="5"/>
      <c r="CN149" s="5"/>
      <c r="CO149" s="5" t="s">
        <v>205</v>
      </c>
      <c r="CP149" s="5"/>
      <c r="CQ149" s="5"/>
      <c r="CR149" s="5"/>
      <c r="CS149" s="5"/>
      <c r="CT149" s="5"/>
      <c r="CU149" s="5"/>
      <c r="CV149" s="5"/>
      <c r="CW149" s="5"/>
      <c r="CX149" s="5"/>
      <c r="CY149" s="5"/>
      <c r="CZ149" s="5"/>
      <c r="DA149" s="5"/>
      <c r="DB149" s="5"/>
      <c r="DC149" s="5"/>
      <c r="DD149" s="5"/>
      <c r="DE149" s="5"/>
      <c r="DF149" s="5"/>
      <c r="DG149" s="5"/>
      <c r="DH149" s="5"/>
      <c r="DI149" s="5"/>
      <c r="DJ149" s="5"/>
      <c r="DK149" s="5"/>
      <c r="DL149" s="5"/>
      <c r="DM149" s="5"/>
      <c r="DN149" s="5"/>
      <c r="DO149" s="5"/>
      <c r="DP149" s="5"/>
      <c r="DQ149" s="5"/>
      <c r="DR149" s="5"/>
      <c r="DS149" s="5" t="s">
        <v>528</v>
      </c>
      <c r="DT149" s="5"/>
      <c r="DU149" s="5"/>
      <c r="DV149" s="5"/>
      <c r="DW149" s="5"/>
      <c r="DX149" s="5"/>
      <c r="DY149" s="5"/>
      <c r="DZ149" s="5"/>
      <c r="EA149" s="5"/>
      <c r="EB149" s="5"/>
      <c r="EC149" s="5"/>
      <c r="ED149" s="5"/>
      <c r="EE149" s="5"/>
      <c r="EF149" s="5"/>
      <c r="EG149" s="5"/>
      <c r="EH149" s="5"/>
      <c r="EI149" s="5"/>
      <c r="EJ149" s="5"/>
      <c r="EK149" s="5"/>
      <c r="EL149" s="5"/>
      <c r="EM149" s="5"/>
      <c r="EN149" s="5"/>
      <c r="EO149" s="5"/>
      <c r="EP149" s="5"/>
      <c r="EQ149" s="5"/>
      <c r="ER149" s="5"/>
      <c r="ES149" s="5" t="s">
        <v>279</v>
      </c>
      <c r="FU149" s="11" t="s">
        <v>204</v>
      </c>
    </row>
    <row r="150" spans="1:177" s="11" customFormat="1" x14ac:dyDescent="0.25">
      <c r="A150" s="11" t="s">
        <v>173</v>
      </c>
      <c r="B150" s="11" t="s">
        <v>193</v>
      </c>
      <c r="C150" s="11" t="s">
        <v>192</v>
      </c>
      <c r="D150" s="11" t="s">
        <v>881</v>
      </c>
      <c r="E150" s="11" t="s">
        <v>670</v>
      </c>
      <c r="F150" s="22" t="s">
        <v>671</v>
      </c>
      <c r="I150" s="11" t="s">
        <v>817</v>
      </c>
      <c r="J150" s="3">
        <v>4013051038768</v>
      </c>
      <c r="K150" s="11" t="s">
        <v>194</v>
      </c>
      <c r="M150" s="11">
        <v>24</v>
      </c>
      <c r="N150" s="11" t="s">
        <v>175</v>
      </c>
      <c r="O150" s="11" t="s">
        <v>182</v>
      </c>
      <c r="P150" s="11">
        <f t="shared" ref="P150:P152" si="20">20.95/1.21</f>
        <v>17.314049586776861</v>
      </c>
      <c r="Q150" s="11">
        <v>0</v>
      </c>
      <c r="R150" s="11" t="s">
        <v>176</v>
      </c>
      <c r="S150" s="11" t="s">
        <v>195</v>
      </c>
      <c r="W150" s="11" t="s">
        <v>821</v>
      </c>
      <c r="AA150" s="8">
        <v>0.37</v>
      </c>
      <c r="AB150" s="11" t="s">
        <v>176</v>
      </c>
      <c r="AG150" s="11" t="s">
        <v>195</v>
      </c>
      <c r="AH150" s="11" t="s">
        <v>177</v>
      </c>
      <c r="BX150" s="11" t="s">
        <v>624</v>
      </c>
      <c r="CD150" s="11" t="s">
        <v>520</v>
      </c>
      <c r="CE150" s="5" t="s">
        <v>501</v>
      </c>
      <c r="CF150" s="5"/>
      <c r="CG150" s="5"/>
      <c r="CH150" s="5"/>
      <c r="CI150" s="5"/>
      <c r="CJ150" s="5"/>
      <c r="CK150" s="5"/>
      <c r="CL150" s="5"/>
      <c r="CM150" s="5"/>
      <c r="CN150" s="5"/>
      <c r="CO150" s="5" t="s">
        <v>213</v>
      </c>
      <c r="CP150" s="5"/>
      <c r="CQ150" s="5"/>
      <c r="CR150" s="5"/>
      <c r="CS150" s="5"/>
      <c r="CT150" s="5"/>
      <c r="CU150" s="5"/>
      <c r="CV150" s="5"/>
      <c r="CW150" s="5"/>
      <c r="CX150" s="5"/>
      <c r="CY150" s="5"/>
      <c r="CZ150" s="5"/>
      <c r="DA150" s="5"/>
      <c r="DB150" s="5"/>
      <c r="DC150" s="5"/>
      <c r="DD150" s="5"/>
      <c r="DE150" s="5"/>
      <c r="DF150" s="5"/>
      <c r="DG150" s="5"/>
      <c r="DH150" s="5"/>
      <c r="DI150" s="5"/>
      <c r="DJ150" s="5"/>
      <c r="DK150" s="5"/>
      <c r="DL150" s="5"/>
      <c r="DM150" s="5"/>
      <c r="DN150" s="5"/>
      <c r="DO150" s="5"/>
      <c r="DP150" s="5"/>
      <c r="DQ150" s="5"/>
      <c r="DR150" s="5"/>
      <c r="DS150" s="5" t="s">
        <v>502</v>
      </c>
      <c r="DT150" s="5"/>
      <c r="DU150" s="5"/>
      <c r="DV150" s="5"/>
      <c r="DW150" s="5"/>
      <c r="DX150" s="5"/>
      <c r="DY150" s="5"/>
      <c r="DZ150" s="5"/>
      <c r="EA150" s="5"/>
      <c r="EB150" s="5"/>
      <c r="EC150" s="5"/>
      <c r="ED150" s="5"/>
      <c r="EE150" s="5"/>
      <c r="EF150" s="5"/>
      <c r="EG150" s="5"/>
      <c r="EH150" s="5"/>
      <c r="EI150" s="5"/>
      <c r="EJ150" s="5"/>
      <c r="EK150" s="5"/>
      <c r="EL150" s="5"/>
      <c r="EM150" s="5"/>
      <c r="EN150" s="5"/>
      <c r="EO150" s="5"/>
      <c r="EP150" s="5"/>
      <c r="EQ150" s="5"/>
      <c r="ER150" s="5"/>
      <c r="ES150" s="5" t="s">
        <v>501</v>
      </c>
      <c r="FU150" s="11" t="s">
        <v>204</v>
      </c>
    </row>
    <row r="151" spans="1:177" s="11" customFormat="1" x14ac:dyDescent="0.25">
      <c r="A151" s="11" t="s">
        <v>173</v>
      </c>
      <c r="B151" s="11" t="s">
        <v>193</v>
      </c>
      <c r="C151" s="11" t="s">
        <v>192</v>
      </c>
      <c r="D151" s="11" t="s">
        <v>831</v>
      </c>
      <c r="E151" s="11" t="s">
        <v>672</v>
      </c>
      <c r="F151" s="22" t="s">
        <v>673</v>
      </c>
      <c r="I151" s="11" t="s">
        <v>827</v>
      </c>
      <c r="J151" s="3">
        <v>4013051029407</v>
      </c>
      <c r="K151" s="11" t="s">
        <v>194</v>
      </c>
      <c r="M151" s="11">
        <v>24</v>
      </c>
      <c r="N151" s="11" t="s">
        <v>175</v>
      </c>
      <c r="O151" s="11" t="s">
        <v>182</v>
      </c>
      <c r="P151" s="11">
        <f t="shared" si="20"/>
        <v>17.314049586776861</v>
      </c>
      <c r="Q151" s="11">
        <v>0</v>
      </c>
      <c r="R151" s="11" t="s">
        <v>176</v>
      </c>
      <c r="S151" s="11" t="s">
        <v>195</v>
      </c>
      <c r="W151" s="11" t="s">
        <v>821</v>
      </c>
      <c r="AA151" s="8">
        <v>0.37</v>
      </c>
      <c r="AB151" s="11" t="s">
        <v>176</v>
      </c>
      <c r="AG151" s="11" t="s">
        <v>195</v>
      </c>
      <c r="AH151" s="11" t="s">
        <v>177</v>
      </c>
      <c r="BX151" s="11" t="s">
        <v>238</v>
      </c>
      <c r="CD151" s="11" t="s">
        <v>520</v>
      </c>
      <c r="CE151" s="5" t="s">
        <v>501</v>
      </c>
      <c r="CF151" s="5"/>
      <c r="CG151" s="5"/>
      <c r="CH151" s="5"/>
      <c r="CI151" s="5"/>
      <c r="CJ151" s="5"/>
      <c r="CK151" s="5"/>
      <c r="CL151" s="5"/>
      <c r="CM151" s="5"/>
      <c r="CN151" s="5"/>
      <c r="CO151" s="5" t="s">
        <v>213</v>
      </c>
      <c r="CP151" s="5"/>
      <c r="CQ151" s="5"/>
      <c r="CR151" s="5"/>
      <c r="CS151" s="5"/>
      <c r="CT151" s="5"/>
      <c r="CU151" s="5"/>
      <c r="CV151" s="5"/>
      <c r="CW151" s="5"/>
      <c r="CX151" s="5"/>
      <c r="CY151" s="5"/>
      <c r="CZ151" s="5"/>
      <c r="DA151" s="5"/>
      <c r="DB151" s="5"/>
      <c r="DC151" s="5"/>
      <c r="DD151" s="5"/>
      <c r="DE151" s="5"/>
      <c r="DF151" s="5"/>
      <c r="DG151" s="5"/>
      <c r="DH151" s="5"/>
      <c r="DI151" s="5"/>
      <c r="DJ151" s="5"/>
      <c r="DK151" s="5"/>
      <c r="DL151" s="5"/>
      <c r="DM151" s="5"/>
      <c r="DN151" s="5"/>
      <c r="DO151" s="5"/>
      <c r="DP151" s="5"/>
      <c r="DQ151" s="5"/>
      <c r="DR151" s="5"/>
      <c r="DS151" s="5" t="s">
        <v>502</v>
      </c>
      <c r="DT151" s="5"/>
      <c r="DU151" s="5"/>
      <c r="DV151" s="5"/>
      <c r="DW151" s="5"/>
      <c r="DX151" s="5"/>
      <c r="DY151" s="5"/>
      <c r="DZ151" s="5"/>
      <c r="EA151" s="5"/>
      <c r="EB151" s="5"/>
      <c r="EC151" s="5"/>
      <c r="ED151" s="5"/>
      <c r="EE151" s="5"/>
      <c r="EF151" s="5"/>
      <c r="EG151" s="5"/>
      <c r="EH151" s="5"/>
      <c r="EI151" s="5"/>
      <c r="EJ151" s="5"/>
      <c r="EK151" s="5"/>
      <c r="EL151" s="5"/>
      <c r="EM151" s="5"/>
      <c r="EN151" s="5"/>
      <c r="EO151" s="5"/>
      <c r="EP151" s="5"/>
      <c r="EQ151" s="5"/>
      <c r="ER151" s="5"/>
      <c r="ES151" s="5" t="s">
        <v>501</v>
      </c>
      <c r="FU151" s="11" t="s">
        <v>204</v>
      </c>
    </row>
    <row r="152" spans="1:177" s="11" customFormat="1" x14ac:dyDescent="0.25">
      <c r="A152" s="11" t="s">
        <v>173</v>
      </c>
      <c r="B152" s="11" t="s">
        <v>193</v>
      </c>
      <c r="C152" s="11" t="s">
        <v>192</v>
      </c>
      <c r="D152" s="11" t="s">
        <v>841</v>
      </c>
      <c r="E152" s="11" t="s">
        <v>674</v>
      </c>
      <c r="F152" s="22" t="s">
        <v>675</v>
      </c>
      <c r="I152" s="11" t="s">
        <v>837</v>
      </c>
      <c r="J152" s="3">
        <v>4013051029414</v>
      </c>
      <c r="K152" s="11" t="s">
        <v>194</v>
      </c>
      <c r="M152" s="11">
        <v>24</v>
      </c>
      <c r="N152" s="11" t="s">
        <v>175</v>
      </c>
      <c r="O152" s="11" t="s">
        <v>182</v>
      </c>
      <c r="P152" s="11">
        <f t="shared" si="20"/>
        <v>17.314049586776861</v>
      </c>
      <c r="Q152" s="11">
        <v>0</v>
      </c>
      <c r="R152" s="11" t="s">
        <v>176</v>
      </c>
      <c r="S152" s="11" t="s">
        <v>195</v>
      </c>
      <c r="W152" s="11" t="s">
        <v>821</v>
      </c>
      <c r="AA152" s="8">
        <v>0.37</v>
      </c>
      <c r="AB152" s="11" t="s">
        <v>176</v>
      </c>
      <c r="AG152" s="11" t="s">
        <v>195</v>
      </c>
      <c r="AH152" s="11" t="s">
        <v>177</v>
      </c>
      <c r="BX152" s="11" t="s">
        <v>210</v>
      </c>
      <c r="CD152" s="11" t="s">
        <v>520</v>
      </c>
      <c r="CE152" s="5" t="s">
        <v>501</v>
      </c>
      <c r="CF152" s="5"/>
      <c r="CG152" s="5"/>
      <c r="CH152" s="5"/>
      <c r="CI152" s="5"/>
      <c r="CJ152" s="5"/>
      <c r="CK152" s="5"/>
      <c r="CL152" s="5"/>
      <c r="CM152" s="5"/>
      <c r="CN152" s="5"/>
      <c r="CO152" s="5" t="s">
        <v>213</v>
      </c>
      <c r="CP152" s="5"/>
      <c r="CQ152" s="5"/>
      <c r="CR152" s="5"/>
      <c r="CS152" s="5"/>
      <c r="CT152" s="5"/>
      <c r="CU152" s="5"/>
      <c r="CV152" s="5"/>
      <c r="CW152" s="5"/>
      <c r="CX152" s="5"/>
      <c r="CY152" s="5"/>
      <c r="CZ152" s="5"/>
      <c r="DA152" s="5"/>
      <c r="DB152" s="5"/>
      <c r="DC152" s="5"/>
      <c r="DD152" s="5"/>
      <c r="DE152" s="5"/>
      <c r="DF152" s="5"/>
      <c r="DG152" s="5"/>
      <c r="DH152" s="5"/>
      <c r="DI152" s="5"/>
      <c r="DJ152" s="5"/>
      <c r="DK152" s="5"/>
      <c r="DL152" s="5"/>
      <c r="DM152" s="5"/>
      <c r="DN152" s="5"/>
      <c r="DO152" s="5"/>
      <c r="DP152" s="5"/>
      <c r="DQ152" s="5"/>
      <c r="DR152" s="5"/>
      <c r="DS152" s="5" t="s">
        <v>502</v>
      </c>
      <c r="DT152" s="5"/>
      <c r="DU152" s="5"/>
      <c r="DV152" s="5"/>
      <c r="DW152" s="5"/>
      <c r="DX152" s="5"/>
      <c r="DY152" s="5"/>
      <c r="DZ152" s="5"/>
      <c r="EA152" s="5"/>
      <c r="EB152" s="5"/>
      <c r="EC152" s="5"/>
      <c r="ED152" s="5"/>
      <c r="EE152" s="5"/>
      <c r="EF152" s="5"/>
      <c r="EG152" s="5"/>
      <c r="EH152" s="5"/>
      <c r="EI152" s="5"/>
      <c r="EJ152" s="5"/>
      <c r="EK152" s="5"/>
      <c r="EL152" s="5"/>
      <c r="EM152" s="5"/>
      <c r="EN152" s="5"/>
      <c r="EO152" s="5"/>
      <c r="EP152" s="5"/>
      <c r="EQ152" s="5"/>
      <c r="ER152" s="5"/>
      <c r="ES152" s="5" t="s">
        <v>501</v>
      </c>
      <c r="FU152" s="11" t="s">
        <v>204</v>
      </c>
    </row>
    <row r="153" spans="1:177" s="11" customFormat="1" x14ac:dyDescent="0.25">
      <c r="A153" s="11" t="s">
        <v>173</v>
      </c>
      <c r="B153" s="11" t="s">
        <v>193</v>
      </c>
      <c r="C153" s="11" t="s">
        <v>192</v>
      </c>
      <c r="D153" s="11" t="s">
        <v>881</v>
      </c>
      <c r="E153" s="11" t="s">
        <v>676</v>
      </c>
      <c r="F153" s="22" t="s">
        <v>677</v>
      </c>
      <c r="I153" s="11" t="s">
        <v>818</v>
      </c>
      <c r="J153" s="3">
        <v>4013051038775</v>
      </c>
      <c r="K153" s="11" t="s">
        <v>194</v>
      </c>
      <c r="M153" s="11">
        <v>24</v>
      </c>
      <c r="N153" s="11" t="s">
        <v>175</v>
      </c>
      <c r="O153" s="11" t="s">
        <v>182</v>
      </c>
      <c r="P153" s="11">
        <f t="shared" ref="P153:P155" si="21">24.95/1.21</f>
        <v>20.619834710743802</v>
      </c>
      <c r="Q153" s="11">
        <v>0</v>
      </c>
      <c r="R153" s="11" t="s">
        <v>176</v>
      </c>
      <c r="S153" s="11" t="s">
        <v>195</v>
      </c>
      <c r="W153" s="11" t="s">
        <v>821</v>
      </c>
      <c r="AA153" s="8">
        <v>0.48</v>
      </c>
      <c r="AB153" s="11" t="s">
        <v>176</v>
      </c>
      <c r="AG153" s="11" t="s">
        <v>195</v>
      </c>
      <c r="AH153" s="11" t="s">
        <v>177</v>
      </c>
      <c r="BX153" s="11" t="s">
        <v>624</v>
      </c>
      <c r="CD153" s="11" t="s">
        <v>520</v>
      </c>
      <c r="CE153" s="5" t="s">
        <v>459</v>
      </c>
      <c r="CF153" s="5"/>
      <c r="CG153" s="5"/>
      <c r="CH153" s="5"/>
      <c r="CI153" s="5"/>
      <c r="CJ153" s="5"/>
      <c r="CK153" s="5"/>
      <c r="CL153" s="5"/>
      <c r="CM153" s="5"/>
      <c r="CN153" s="5"/>
      <c r="CO153" s="5" t="s">
        <v>460</v>
      </c>
      <c r="CP153" s="5"/>
      <c r="CQ153" s="5"/>
      <c r="CR153" s="5"/>
      <c r="CS153" s="5"/>
      <c r="CT153" s="5"/>
      <c r="CU153" s="5"/>
      <c r="CV153" s="5"/>
      <c r="CW153" s="5"/>
      <c r="CX153" s="5"/>
      <c r="CY153" s="5"/>
      <c r="CZ153" s="5"/>
      <c r="DA153" s="5"/>
      <c r="DB153" s="5"/>
      <c r="DC153" s="5"/>
      <c r="DD153" s="5"/>
      <c r="DE153" s="5"/>
      <c r="DF153" s="5"/>
      <c r="DG153" s="5"/>
      <c r="DH153" s="5"/>
      <c r="DI153" s="5"/>
      <c r="DJ153" s="5"/>
      <c r="DK153" s="5"/>
      <c r="DL153" s="5"/>
      <c r="DM153" s="5"/>
      <c r="DN153" s="5"/>
      <c r="DO153" s="5"/>
      <c r="DP153" s="5"/>
      <c r="DQ153" s="5"/>
      <c r="DR153" s="5"/>
      <c r="DS153" s="5" t="s">
        <v>461</v>
      </c>
      <c r="DT153" s="5"/>
      <c r="DU153" s="5"/>
      <c r="DV153" s="5"/>
      <c r="DW153" s="5"/>
      <c r="DX153" s="5"/>
      <c r="DY153" s="5"/>
      <c r="DZ153" s="5"/>
      <c r="EA153" s="5"/>
      <c r="EB153" s="5"/>
      <c r="EC153" s="5"/>
      <c r="ED153" s="5"/>
      <c r="EE153" s="5"/>
      <c r="EF153" s="5"/>
      <c r="EG153" s="5"/>
      <c r="EH153" s="5"/>
      <c r="EI153" s="5"/>
      <c r="EJ153" s="5"/>
      <c r="EK153" s="5"/>
      <c r="EL153" s="5"/>
      <c r="EM153" s="5"/>
      <c r="EN153" s="5"/>
      <c r="EO153" s="5"/>
      <c r="EP153" s="5"/>
      <c r="EQ153" s="5"/>
      <c r="ER153" s="5"/>
      <c r="ES153" s="5" t="s">
        <v>459</v>
      </c>
      <c r="FU153" s="11" t="s">
        <v>204</v>
      </c>
    </row>
    <row r="154" spans="1:177" s="11" customFormat="1" x14ac:dyDescent="0.25">
      <c r="A154" s="11" t="s">
        <v>173</v>
      </c>
      <c r="B154" s="11" t="s">
        <v>193</v>
      </c>
      <c r="C154" s="11" t="s">
        <v>192</v>
      </c>
      <c r="D154" s="11" t="s">
        <v>831</v>
      </c>
      <c r="E154" s="11" t="s">
        <v>678</v>
      </c>
      <c r="F154" s="22" t="s">
        <v>679</v>
      </c>
      <c r="I154" s="11" t="s">
        <v>828</v>
      </c>
      <c r="J154" s="3">
        <v>4013051029421</v>
      </c>
      <c r="K154" s="11" t="s">
        <v>194</v>
      </c>
      <c r="M154" s="11">
        <v>24</v>
      </c>
      <c r="N154" s="11" t="s">
        <v>175</v>
      </c>
      <c r="O154" s="11" t="s">
        <v>182</v>
      </c>
      <c r="P154" s="11">
        <f t="shared" si="21"/>
        <v>20.619834710743802</v>
      </c>
      <c r="Q154" s="11">
        <v>0</v>
      </c>
      <c r="R154" s="11" t="s">
        <v>176</v>
      </c>
      <c r="S154" s="11" t="s">
        <v>195</v>
      </c>
      <c r="W154" s="11" t="s">
        <v>821</v>
      </c>
      <c r="AA154" s="8">
        <v>0.48</v>
      </c>
      <c r="AB154" s="11" t="s">
        <v>176</v>
      </c>
      <c r="AG154" s="11" t="s">
        <v>195</v>
      </c>
      <c r="AH154" s="11" t="s">
        <v>177</v>
      </c>
      <c r="BX154" s="11" t="s">
        <v>238</v>
      </c>
      <c r="CD154" s="11" t="s">
        <v>520</v>
      </c>
      <c r="CE154" s="5" t="s">
        <v>484</v>
      </c>
      <c r="CF154" s="5"/>
      <c r="CG154" s="5"/>
      <c r="CH154" s="5"/>
      <c r="CI154" s="5"/>
      <c r="CJ154" s="5"/>
      <c r="CK154" s="5"/>
      <c r="CL154" s="5"/>
      <c r="CM154" s="5"/>
      <c r="CN154" s="5"/>
      <c r="CO154" s="5" t="s">
        <v>460</v>
      </c>
      <c r="CP154" s="5"/>
      <c r="CQ154" s="5"/>
      <c r="CR154" s="5"/>
      <c r="CS154" s="5"/>
      <c r="CT154" s="5"/>
      <c r="CU154" s="5"/>
      <c r="CV154" s="5"/>
      <c r="CW154" s="5"/>
      <c r="CX154" s="5"/>
      <c r="CY154" s="5"/>
      <c r="CZ154" s="5"/>
      <c r="DA154" s="5"/>
      <c r="DB154" s="5"/>
      <c r="DC154" s="5"/>
      <c r="DD154" s="5"/>
      <c r="DE154" s="5"/>
      <c r="DF154" s="5"/>
      <c r="DG154" s="5"/>
      <c r="DH154" s="5"/>
      <c r="DI154" s="5"/>
      <c r="DJ154" s="5"/>
      <c r="DK154" s="5"/>
      <c r="DL154" s="5"/>
      <c r="DM154" s="5"/>
      <c r="DN154" s="5"/>
      <c r="DO154" s="5"/>
      <c r="DP154" s="5"/>
      <c r="DQ154" s="5"/>
      <c r="DR154" s="5"/>
      <c r="DS154" s="5" t="s">
        <v>461</v>
      </c>
      <c r="DT154" s="5"/>
      <c r="DU154" s="5"/>
      <c r="DV154" s="5"/>
      <c r="DW154" s="5"/>
      <c r="DX154" s="5"/>
      <c r="DY154" s="5"/>
      <c r="DZ154" s="5"/>
      <c r="EA154" s="5"/>
      <c r="EB154" s="5"/>
      <c r="EC154" s="5"/>
      <c r="ED154" s="5"/>
      <c r="EE154" s="5"/>
      <c r="EF154" s="5"/>
      <c r="EG154" s="5"/>
      <c r="EH154" s="5"/>
      <c r="EI154" s="5"/>
      <c r="EJ154" s="5"/>
      <c r="EK154" s="5"/>
      <c r="EL154" s="5"/>
      <c r="EM154" s="5"/>
      <c r="EN154" s="5"/>
      <c r="EO154" s="5"/>
      <c r="EP154" s="5"/>
      <c r="EQ154" s="5"/>
      <c r="ER154" s="5"/>
      <c r="ES154" s="5" t="s">
        <v>459</v>
      </c>
      <c r="FU154" s="11" t="s">
        <v>204</v>
      </c>
    </row>
    <row r="155" spans="1:177" s="11" customFormat="1" x14ac:dyDescent="0.25">
      <c r="A155" s="11" t="s">
        <v>173</v>
      </c>
      <c r="B155" s="11" t="s">
        <v>193</v>
      </c>
      <c r="C155" s="11" t="s">
        <v>192</v>
      </c>
      <c r="D155" s="11" t="s">
        <v>841</v>
      </c>
      <c r="E155" s="11" t="s">
        <v>680</v>
      </c>
      <c r="F155" s="22" t="s">
        <v>681</v>
      </c>
      <c r="I155" s="11" t="s">
        <v>838</v>
      </c>
      <c r="J155" s="3">
        <v>4013051029438</v>
      </c>
      <c r="K155" s="11" t="s">
        <v>194</v>
      </c>
      <c r="M155" s="11">
        <v>24</v>
      </c>
      <c r="N155" s="11" t="s">
        <v>175</v>
      </c>
      <c r="O155" s="11" t="s">
        <v>182</v>
      </c>
      <c r="P155" s="11">
        <f t="shared" si="21"/>
        <v>20.619834710743802</v>
      </c>
      <c r="Q155" s="11">
        <v>0</v>
      </c>
      <c r="R155" s="11" t="s">
        <v>176</v>
      </c>
      <c r="S155" s="11" t="s">
        <v>195</v>
      </c>
      <c r="W155" s="11" t="s">
        <v>821</v>
      </c>
      <c r="AA155" s="8">
        <v>0.48</v>
      </c>
      <c r="AB155" s="11" t="s">
        <v>176</v>
      </c>
      <c r="AG155" s="11" t="s">
        <v>195</v>
      </c>
      <c r="AH155" s="11" t="s">
        <v>177</v>
      </c>
      <c r="BX155" s="11" t="s">
        <v>210</v>
      </c>
      <c r="CD155" s="11" t="s">
        <v>520</v>
      </c>
      <c r="CE155" s="5" t="s">
        <v>597</v>
      </c>
      <c r="CF155" s="5"/>
      <c r="CG155" s="5"/>
      <c r="CH155" s="5"/>
      <c r="CI155" s="5"/>
      <c r="CJ155" s="5"/>
      <c r="CK155" s="5"/>
      <c r="CL155" s="5"/>
      <c r="CM155" s="5"/>
      <c r="CN155" s="5"/>
      <c r="CO155" s="5" t="s">
        <v>460</v>
      </c>
      <c r="CP155" s="5"/>
      <c r="CQ155" s="5"/>
      <c r="CR155" s="5"/>
      <c r="CS155" s="5"/>
      <c r="CT155" s="5"/>
      <c r="CU155" s="5"/>
      <c r="CV155" s="5"/>
      <c r="CW155" s="5"/>
      <c r="CX155" s="5"/>
      <c r="CY155" s="5"/>
      <c r="CZ155" s="5"/>
      <c r="DA155" s="5"/>
      <c r="DB155" s="5"/>
      <c r="DC155" s="5"/>
      <c r="DD155" s="5"/>
      <c r="DE155" s="5"/>
      <c r="DF155" s="5"/>
      <c r="DG155" s="5"/>
      <c r="DH155" s="5"/>
      <c r="DI155" s="5"/>
      <c r="DJ155" s="5"/>
      <c r="DK155" s="5"/>
      <c r="DL155" s="5"/>
      <c r="DM155" s="5"/>
      <c r="DN155" s="5"/>
      <c r="DO155" s="5"/>
      <c r="DP155" s="5"/>
      <c r="DQ155" s="5"/>
      <c r="DR155" s="5"/>
      <c r="DS155" s="5" t="s">
        <v>461</v>
      </c>
      <c r="DT155" s="5"/>
      <c r="DU155" s="5"/>
      <c r="DV155" s="5"/>
      <c r="DW155" s="5"/>
      <c r="DX155" s="5"/>
      <c r="DY155" s="5"/>
      <c r="DZ155" s="5"/>
      <c r="EA155" s="5"/>
      <c r="EB155" s="5"/>
      <c r="EC155" s="5"/>
      <c r="ED155" s="5"/>
      <c r="EE155" s="5"/>
      <c r="EF155" s="5"/>
      <c r="EG155" s="5"/>
      <c r="EH155" s="5"/>
      <c r="EI155" s="5"/>
      <c r="EJ155" s="5"/>
      <c r="EK155" s="5"/>
      <c r="EL155" s="5"/>
      <c r="EM155" s="5"/>
      <c r="EN155" s="5"/>
      <c r="EO155" s="5"/>
      <c r="EP155" s="5"/>
      <c r="EQ155" s="5"/>
      <c r="ER155" s="5"/>
      <c r="ES155" s="5" t="s">
        <v>459</v>
      </c>
      <c r="FU155" s="11" t="s">
        <v>204</v>
      </c>
    </row>
    <row r="156" spans="1:177" s="11" customFormat="1" x14ac:dyDescent="0.25">
      <c r="A156" s="11" t="s">
        <v>173</v>
      </c>
      <c r="B156" s="11" t="s">
        <v>193</v>
      </c>
      <c r="C156" s="11" t="s">
        <v>192</v>
      </c>
      <c r="D156" s="11" t="s">
        <v>881</v>
      </c>
      <c r="E156" s="11" t="s">
        <v>682</v>
      </c>
      <c r="F156" s="22" t="s">
        <v>683</v>
      </c>
      <c r="I156" s="11" t="s">
        <v>819</v>
      </c>
      <c r="J156" s="3">
        <v>4013051038782</v>
      </c>
      <c r="K156" s="11" t="s">
        <v>194</v>
      </c>
      <c r="M156" s="11">
        <v>24</v>
      </c>
      <c r="N156" s="11" t="s">
        <v>175</v>
      </c>
      <c r="O156" s="11" t="s">
        <v>182</v>
      </c>
      <c r="P156" s="11">
        <f t="shared" ref="P156:P158" si="22">27.95/1.21</f>
        <v>23.099173553719009</v>
      </c>
      <c r="Q156" s="11">
        <v>0</v>
      </c>
      <c r="R156" s="11" t="s">
        <v>176</v>
      </c>
      <c r="S156" s="11" t="s">
        <v>195</v>
      </c>
      <c r="W156" s="11" t="s">
        <v>821</v>
      </c>
      <c r="AA156" s="8">
        <v>0.56000000000000005</v>
      </c>
      <c r="AB156" s="11" t="s">
        <v>176</v>
      </c>
      <c r="AG156" s="11" t="s">
        <v>195</v>
      </c>
      <c r="AH156" s="11" t="s">
        <v>177</v>
      </c>
      <c r="BX156" s="11" t="s">
        <v>624</v>
      </c>
      <c r="CD156" s="11" t="s">
        <v>520</v>
      </c>
      <c r="CE156" s="5" t="s">
        <v>511</v>
      </c>
      <c r="CF156" s="5"/>
      <c r="CG156" s="5"/>
      <c r="CH156" s="5"/>
      <c r="CI156" s="5"/>
      <c r="CJ156" s="5"/>
      <c r="CK156" s="5"/>
      <c r="CL156" s="5"/>
      <c r="CM156" s="5"/>
      <c r="CN156" s="5"/>
      <c r="CO156" s="5" t="s">
        <v>512</v>
      </c>
      <c r="CP156" s="5"/>
      <c r="CQ156" s="5"/>
      <c r="CR156" s="5"/>
      <c r="CS156" s="5"/>
      <c r="CT156" s="5"/>
      <c r="CU156" s="5"/>
      <c r="CV156" s="5"/>
      <c r="CW156" s="5"/>
      <c r="CX156" s="5"/>
      <c r="CY156" s="5"/>
      <c r="CZ156" s="5"/>
      <c r="DA156" s="5"/>
      <c r="DB156" s="5"/>
      <c r="DC156" s="5"/>
      <c r="DD156" s="5"/>
      <c r="DE156" s="5"/>
      <c r="DF156" s="5"/>
      <c r="DG156" s="5"/>
      <c r="DH156" s="5"/>
      <c r="DI156" s="5"/>
      <c r="DJ156" s="5"/>
      <c r="DK156" s="5"/>
      <c r="DL156" s="5"/>
      <c r="DM156" s="5"/>
      <c r="DN156" s="5"/>
      <c r="DO156" s="5"/>
      <c r="DP156" s="5"/>
      <c r="DQ156" s="5"/>
      <c r="DR156" s="5"/>
      <c r="DS156" s="5" t="s">
        <v>513</v>
      </c>
      <c r="DT156" s="5"/>
      <c r="DU156" s="5"/>
      <c r="DV156" s="5"/>
      <c r="DW156" s="5"/>
      <c r="DX156" s="5"/>
      <c r="DY156" s="5"/>
      <c r="DZ156" s="5"/>
      <c r="EA156" s="5"/>
      <c r="EB156" s="5"/>
      <c r="EC156" s="5"/>
      <c r="ED156" s="5"/>
      <c r="EE156" s="5"/>
      <c r="EF156" s="5"/>
      <c r="EG156" s="5"/>
      <c r="EH156" s="5"/>
      <c r="EI156" s="5"/>
      <c r="EJ156" s="5"/>
      <c r="EK156" s="5"/>
      <c r="EL156" s="5"/>
      <c r="EM156" s="5"/>
      <c r="EN156" s="5"/>
      <c r="EO156" s="5"/>
      <c r="EP156" s="5"/>
      <c r="EQ156" s="5"/>
      <c r="ER156" s="5"/>
      <c r="ES156" s="5" t="s">
        <v>511</v>
      </c>
      <c r="FU156" s="11" t="s">
        <v>204</v>
      </c>
    </row>
    <row r="157" spans="1:177" s="11" customFormat="1" x14ac:dyDescent="0.25">
      <c r="A157" s="11" t="s">
        <v>173</v>
      </c>
      <c r="B157" s="11" t="s">
        <v>193</v>
      </c>
      <c r="C157" s="11" t="s">
        <v>192</v>
      </c>
      <c r="D157" s="11" t="s">
        <v>831</v>
      </c>
      <c r="E157" s="11" t="s">
        <v>684</v>
      </c>
      <c r="F157" s="22" t="s">
        <v>685</v>
      </c>
      <c r="I157" s="11" t="s">
        <v>829</v>
      </c>
      <c r="J157" s="3">
        <v>4013051029445</v>
      </c>
      <c r="K157" s="11" t="s">
        <v>194</v>
      </c>
      <c r="M157" s="11">
        <v>24</v>
      </c>
      <c r="N157" s="11" t="s">
        <v>175</v>
      </c>
      <c r="O157" s="11" t="s">
        <v>182</v>
      </c>
      <c r="P157" s="11">
        <f t="shared" si="22"/>
        <v>23.099173553719009</v>
      </c>
      <c r="Q157" s="11">
        <v>0</v>
      </c>
      <c r="R157" s="11" t="s">
        <v>176</v>
      </c>
      <c r="S157" s="11" t="s">
        <v>195</v>
      </c>
      <c r="W157" s="11" t="s">
        <v>821</v>
      </c>
      <c r="AA157" s="8">
        <v>0.56000000000000005</v>
      </c>
      <c r="AB157" s="11" t="s">
        <v>176</v>
      </c>
      <c r="AG157" s="11" t="s">
        <v>195</v>
      </c>
      <c r="AH157" s="11" t="s">
        <v>177</v>
      </c>
      <c r="BX157" s="11" t="s">
        <v>238</v>
      </c>
      <c r="CD157" s="11" t="s">
        <v>520</v>
      </c>
      <c r="CE157" s="5" t="s">
        <v>511</v>
      </c>
      <c r="CF157" s="5"/>
      <c r="CG157" s="5"/>
      <c r="CH157" s="5"/>
      <c r="CI157" s="5"/>
      <c r="CJ157" s="5"/>
      <c r="CK157" s="5"/>
      <c r="CL157" s="5"/>
      <c r="CM157" s="5"/>
      <c r="CN157" s="5"/>
      <c r="CO157" s="5" t="s">
        <v>512</v>
      </c>
      <c r="CP157" s="5"/>
      <c r="CQ157" s="5"/>
      <c r="CR157" s="5"/>
      <c r="CS157" s="5"/>
      <c r="CT157" s="5"/>
      <c r="CU157" s="5"/>
      <c r="CV157" s="5"/>
      <c r="CW157" s="5"/>
      <c r="CX157" s="5"/>
      <c r="CY157" s="5"/>
      <c r="CZ157" s="5"/>
      <c r="DA157" s="5"/>
      <c r="DB157" s="5"/>
      <c r="DC157" s="5"/>
      <c r="DD157" s="5"/>
      <c r="DE157" s="5"/>
      <c r="DF157" s="5"/>
      <c r="DG157" s="5"/>
      <c r="DH157" s="5"/>
      <c r="DI157" s="5"/>
      <c r="DJ157" s="5"/>
      <c r="DK157" s="5"/>
      <c r="DL157" s="5"/>
      <c r="DM157" s="5"/>
      <c r="DN157" s="5"/>
      <c r="DO157" s="5"/>
      <c r="DP157" s="5"/>
      <c r="DQ157" s="5"/>
      <c r="DR157" s="5"/>
      <c r="DS157" s="5" t="s">
        <v>513</v>
      </c>
      <c r="DT157" s="5"/>
      <c r="DU157" s="5"/>
      <c r="DV157" s="5"/>
      <c r="DW157" s="5"/>
      <c r="DX157" s="5"/>
      <c r="DY157" s="5"/>
      <c r="DZ157" s="5"/>
      <c r="EA157" s="5"/>
      <c r="EB157" s="5"/>
      <c r="EC157" s="5"/>
      <c r="ED157" s="5"/>
      <c r="EE157" s="5"/>
      <c r="EF157" s="5"/>
      <c r="EG157" s="5"/>
      <c r="EH157" s="5"/>
      <c r="EI157" s="5"/>
      <c r="EJ157" s="5"/>
      <c r="EK157" s="5"/>
      <c r="EL157" s="5"/>
      <c r="EM157" s="5"/>
      <c r="EN157" s="5"/>
      <c r="EO157" s="5"/>
      <c r="EP157" s="5"/>
      <c r="EQ157" s="5"/>
      <c r="ER157" s="5"/>
      <c r="ES157" s="5" t="s">
        <v>511</v>
      </c>
      <c r="FU157" s="11" t="s">
        <v>204</v>
      </c>
    </row>
    <row r="158" spans="1:177" s="11" customFormat="1" x14ac:dyDescent="0.25">
      <c r="A158" s="11" t="s">
        <v>173</v>
      </c>
      <c r="B158" s="11" t="s">
        <v>193</v>
      </c>
      <c r="C158" s="11" t="s">
        <v>192</v>
      </c>
      <c r="D158" s="11" t="s">
        <v>841</v>
      </c>
      <c r="E158" s="11" t="s">
        <v>686</v>
      </c>
      <c r="F158" s="22" t="s">
        <v>687</v>
      </c>
      <c r="I158" s="11" t="s">
        <v>839</v>
      </c>
      <c r="J158" s="3">
        <v>4013051029452</v>
      </c>
      <c r="K158" s="11" t="s">
        <v>194</v>
      </c>
      <c r="M158" s="11">
        <v>24</v>
      </c>
      <c r="N158" s="11" t="s">
        <v>175</v>
      </c>
      <c r="O158" s="11" t="s">
        <v>182</v>
      </c>
      <c r="P158" s="11">
        <f t="shared" si="22"/>
        <v>23.099173553719009</v>
      </c>
      <c r="Q158" s="11">
        <v>0</v>
      </c>
      <c r="R158" s="11" t="s">
        <v>176</v>
      </c>
      <c r="S158" s="11" t="s">
        <v>195</v>
      </c>
      <c r="W158" s="11" t="s">
        <v>821</v>
      </c>
      <c r="AA158" s="8">
        <v>0.56000000000000005</v>
      </c>
      <c r="AB158" s="11" t="s">
        <v>176</v>
      </c>
      <c r="AG158" s="11" t="s">
        <v>195</v>
      </c>
      <c r="AH158" s="11" t="s">
        <v>177</v>
      </c>
      <c r="BX158" s="11" t="s">
        <v>210</v>
      </c>
      <c r="CD158" s="11" t="s">
        <v>520</v>
      </c>
      <c r="CE158" s="5" t="s">
        <v>511</v>
      </c>
      <c r="CF158" s="5"/>
      <c r="CG158" s="5"/>
      <c r="CH158" s="5"/>
      <c r="CI158" s="5"/>
      <c r="CJ158" s="5"/>
      <c r="CK158" s="5"/>
      <c r="CL158" s="5"/>
      <c r="CM158" s="5"/>
      <c r="CN158" s="5"/>
      <c r="CO158" s="5" t="s">
        <v>512</v>
      </c>
      <c r="CP158" s="5"/>
      <c r="CQ158" s="5"/>
      <c r="CR158" s="5"/>
      <c r="CS158" s="5"/>
      <c r="CT158" s="5"/>
      <c r="CU158" s="5"/>
      <c r="CV158" s="5"/>
      <c r="CW158" s="5"/>
      <c r="CX158" s="5"/>
      <c r="CY158" s="5"/>
      <c r="CZ158" s="5"/>
      <c r="DA158" s="5"/>
      <c r="DB158" s="5"/>
      <c r="DC158" s="5"/>
      <c r="DD158" s="5"/>
      <c r="DE158" s="5"/>
      <c r="DF158" s="5"/>
      <c r="DG158" s="5"/>
      <c r="DH158" s="5"/>
      <c r="DI158" s="5"/>
      <c r="DJ158" s="5"/>
      <c r="DK158" s="5"/>
      <c r="DL158" s="5"/>
      <c r="DM158" s="5"/>
      <c r="DN158" s="5"/>
      <c r="DO158" s="5"/>
      <c r="DP158" s="5"/>
      <c r="DQ158" s="5"/>
      <c r="DR158" s="5"/>
      <c r="DS158" s="5" t="s">
        <v>513</v>
      </c>
      <c r="DT158" s="5"/>
      <c r="DU158" s="5"/>
      <c r="DV158" s="5"/>
      <c r="DW158" s="5"/>
      <c r="DX158" s="5"/>
      <c r="DY158" s="5"/>
      <c r="DZ158" s="5"/>
      <c r="EA158" s="5"/>
      <c r="EB158" s="5"/>
      <c r="EC158" s="5"/>
      <c r="ED158" s="5"/>
      <c r="EE158" s="5"/>
      <c r="EF158" s="5"/>
      <c r="EG158" s="5"/>
      <c r="EH158" s="5"/>
      <c r="EI158" s="5"/>
      <c r="EJ158" s="5"/>
      <c r="EK158" s="5"/>
      <c r="EL158" s="5"/>
      <c r="EM158" s="5"/>
      <c r="EN158" s="5"/>
      <c r="EO158" s="5"/>
      <c r="EP158" s="5"/>
      <c r="EQ158" s="5"/>
      <c r="ER158" s="5"/>
      <c r="ES158" s="5" t="s">
        <v>511</v>
      </c>
      <c r="FU158" s="11" t="s">
        <v>204</v>
      </c>
    </row>
    <row r="159" spans="1:177" s="11" customFormat="1" x14ac:dyDescent="0.25">
      <c r="A159" s="11" t="s">
        <v>173</v>
      </c>
      <c r="B159" s="11" t="s">
        <v>193</v>
      </c>
      <c r="C159" s="11" t="s">
        <v>192</v>
      </c>
      <c r="D159" s="11" t="s">
        <v>881</v>
      </c>
      <c r="E159" s="11" t="s">
        <v>688</v>
      </c>
      <c r="F159" s="22" t="s">
        <v>689</v>
      </c>
      <c r="I159" s="11" t="s">
        <v>820</v>
      </c>
      <c r="J159" s="3">
        <v>4013051038799</v>
      </c>
      <c r="K159" s="11" t="s">
        <v>194</v>
      </c>
      <c r="M159" s="11">
        <v>24</v>
      </c>
      <c r="N159" s="11" t="s">
        <v>175</v>
      </c>
      <c r="O159" s="11" t="s">
        <v>182</v>
      </c>
      <c r="P159" s="11">
        <f t="shared" ref="P159:P161" si="23">31.95/1.21</f>
        <v>26.404958677685951</v>
      </c>
      <c r="Q159" s="11">
        <v>0</v>
      </c>
      <c r="R159" s="11" t="s">
        <v>176</v>
      </c>
      <c r="S159" s="11" t="s">
        <v>195</v>
      </c>
      <c r="W159" s="11" t="s">
        <v>821</v>
      </c>
      <c r="AA159" s="8">
        <v>0.7</v>
      </c>
      <c r="AB159" s="11" t="s">
        <v>176</v>
      </c>
      <c r="AG159" s="11" t="s">
        <v>195</v>
      </c>
      <c r="AH159" s="11" t="s">
        <v>177</v>
      </c>
      <c r="BX159" s="11" t="s">
        <v>624</v>
      </c>
      <c r="CD159" s="11" t="s">
        <v>520</v>
      </c>
      <c r="CE159" s="5" t="s">
        <v>465</v>
      </c>
      <c r="CF159" s="5"/>
      <c r="CG159" s="5"/>
      <c r="CH159" s="5"/>
      <c r="CI159" s="5"/>
      <c r="CJ159" s="5"/>
      <c r="CK159" s="5"/>
      <c r="CL159" s="5"/>
      <c r="CM159" s="5"/>
      <c r="CN159" s="5"/>
      <c r="CO159" s="5" t="s">
        <v>516</v>
      </c>
      <c r="CP159" s="5"/>
      <c r="CQ159" s="5"/>
      <c r="CR159" s="5"/>
      <c r="CS159" s="5"/>
      <c r="CT159" s="5"/>
      <c r="CU159" s="5"/>
      <c r="CV159" s="5"/>
      <c r="CW159" s="5"/>
      <c r="CX159" s="5"/>
      <c r="CY159" s="5"/>
      <c r="CZ159" s="5"/>
      <c r="DA159" s="5"/>
      <c r="DB159" s="5"/>
      <c r="DC159" s="5"/>
      <c r="DD159" s="5"/>
      <c r="DE159" s="5"/>
      <c r="DF159" s="5"/>
      <c r="DG159" s="5"/>
      <c r="DH159" s="5"/>
      <c r="DI159" s="5"/>
      <c r="DJ159" s="5"/>
      <c r="DK159" s="5"/>
      <c r="DL159" s="5"/>
      <c r="DM159" s="5"/>
      <c r="DN159" s="5"/>
      <c r="DO159" s="5"/>
      <c r="DP159" s="5"/>
      <c r="DQ159" s="5"/>
      <c r="DR159" s="5"/>
      <c r="DS159" s="5" t="s">
        <v>517</v>
      </c>
      <c r="DT159" s="5"/>
      <c r="DU159" s="5"/>
      <c r="DV159" s="5"/>
      <c r="DW159" s="5"/>
      <c r="DX159" s="5"/>
      <c r="DY159" s="5"/>
      <c r="DZ159" s="5"/>
      <c r="EA159" s="5"/>
      <c r="EB159" s="5"/>
      <c r="EC159" s="5"/>
      <c r="ED159" s="5"/>
      <c r="EE159" s="5"/>
      <c r="EF159" s="5"/>
      <c r="EG159" s="5"/>
      <c r="EH159" s="5"/>
      <c r="EI159" s="5"/>
      <c r="EJ159" s="5"/>
      <c r="EK159" s="5"/>
      <c r="EL159" s="5"/>
      <c r="EM159" s="5"/>
      <c r="EN159" s="5"/>
      <c r="EO159" s="5"/>
      <c r="EP159" s="5"/>
      <c r="EQ159" s="5"/>
      <c r="ER159" s="5"/>
      <c r="ES159" s="5" t="s">
        <v>465</v>
      </c>
      <c r="FU159" s="11" t="s">
        <v>204</v>
      </c>
    </row>
    <row r="160" spans="1:177" s="11" customFormat="1" x14ac:dyDescent="0.25">
      <c r="A160" s="11" t="s">
        <v>173</v>
      </c>
      <c r="B160" s="11" t="s">
        <v>193</v>
      </c>
      <c r="C160" s="11" t="s">
        <v>192</v>
      </c>
      <c r="D160" s="11" t="s">
        <v>831</v>
      </c>
      <c r="E160" s="11" t="s">
        <v>690</v>
      </c>
      <c r="F160" s="22" t="s">
        <v>691</v>
      </c>
      <c r="I160" s="11" t="s">
        <v>830</v>
      </c>
      <c r="J160" s="3">
        <v>4013051029469</v>
      </c>
      <c r="K160" s="11" t="s">
        <v>194</v>
      </c>
      <c r="M160" s="11">
        <v>24</v>
      </c>
      <c r="N160" s="11" t="s">
        <v>175</v>
      </c>
      <c r="O160" s="11" t="s">
        <v>182</v>
      </c>
      <c r="P160" s="11">
        <f t="shared" si="23"/>
        <v>26.404958677685951</v>
      </c>
      <c r="Q160" s="11">
        <v>0</v>
      </c>
      <c r="R160" s="11" t="s">
        <v>176</v>
      </c>
      <c r="S160" s="11" t="s">
        <v>195</v>
      </c>
      <c r="W160" s="11" t="s">
        <v>821</v>
      </c>
      <c r="AA160" s="8">
        <v>0.7</v>
      </c>
      <c r="AB160" s="11" t="s">
        <v>176</v>
      </c>
      <c r="AG160" s="11" t="s">
        <v>195</v>
      </c>
      <c r="AH160" s="11" t="s">
        <v>177</v>
      </c>
      <c r="BX160" s="11" t="s">
        <v>238</v>
      </c>
      <c r="CD160" s="11" t="s">
        <v>520</v>
      </c>
      <c r="CE160" s="5" t="s">
        <v>465</v>
      </c>
      <c r="CF160" s="5"/>
      <c r="CG160" s="5"/>
      <c r="CH160" s="5"/>
      <c r="CI160" s="5"/>
      <c r="CJ160" s="5"/>
      <c r="CK160" s="5"/>
      <c r="CL160" s="5"/>
      <c r="CM160" s="5"/>
      <c r="CN160" s="5"/>
      <c r="CO160" s="5" t="s">
        <v>516</v>
      </c>
      <c r="CP160" s="5"/>
      <c r="CQ160" s="5"/>
      <c r="CR160" s="5"/>
      <c r="CS160" s="5"/>
      <c r="CT160" s="5"/>
      <c r="CU160" s="5"/>
      <c r="CV160" s="5"/>
      <c r="CW160" s="5"/>
      <c r="CX160" s="5"/>
      <c r="CY160" s="5"/>
      <c r="CZ160" s="5"/>
      <c r="DA160" s="5"/>
      <c r="DB160" s="5"/>
      <c r="DC160" s="5"/>
      <c r="DD160" s="5"/>
      <c r="DE160" s="5"/>
      <c r="DF160" s="5"/>
      <c r="DG160" s="5"/>
      <c r="DH160" s="5"/>
      <c r="DI160" s="5"/>
      <c r="DJ160" s="5"/>
      <c r="DK160" s="5"/>
      <c r="DL160" s="5"/>
      <c r="DM160" s="5"/>
      <c r="DN160" s="5"/>
      <c r="DO160" s="5"/>
      <c r="DP160" s="5"/>
      <c r="DQ160" s="5"/>
      <c r="DR160" s="5"/>
      <c r="DS160" s="5" t="s">
        <v>517</v>
      </c>
      <c r="DT160" s="5"/>
      <c r="DU160" s="5"/>
      <c r="DV160" s="5"/>
      <c r="DW160" s="5"/>
      <c r="DX160" s="5"/>
      <c r="DY160" s="5"/>
      <c r="DZ160" s="5"/>
      <c r="EA160" s="5"/>
      <c r="EB160" s="5"/>
      <c r="EC160" s="5"/>
      <c r="ED160" s="5"/>
      <c r="EE160" s="5"/>
      <c r="EF160" s="5"/>
      <c r="EG160" s="5"/>
      <c r="EH160" s="5"/>
      <c r="EI160" s="5"/>
      <c r="EJ160" s="5"/>
      <c r="EK160" s="5"/>
      <c r="EL160" s="5"/>
      <c r="EM160" s="5"/>
      <c r="EN160" s="5"/>
      <c r="EO160" s="5"/>
      <c r="EP160" s="5"/>
      <c r="EQ160" s="5"/>
      <c r="ER160" s="5"/>
      <c r="ES160" s="5" t="s">
        <v>465</v>
      </c>
      <c r="FU160" s="11" t="s">
        <v>204</v>
      </c>
    </row>
    <row r="161" spans="1:177" s="11" customFormat="1" x14ac:dyDescent="0.25">
      <c r="A161" s="11" t="s">
        <v>173</v>
      </c>
      <c r="B161" s="11" t="s">
        <v>193</v>
      </c>
      <c r="C161" s="11" t="s">
        <v>192</v>
      </c>
      <c r="D161" s="11" t="s">
        <v>841</v>
      </c>
      <c r="E161" s="11" t="s">
        <v>692</v>
      </c>
      <c r="F161" s="22" t="s">
        <v>693</v>
      </c>
      <c r="I161" s="11" t="s">
        <v>840</v>
      </c>
      <c r="J161" s="3">
        <v>4013051029476</v>
      </c>
      <c r="K161" s="11" t="s">
        <v>194</v>
      </c>
      <c r="M161" s="11">
        <v>24</v>
      </c>
      <c r="N161" s="11" t="s">
        <v>175</v>
      </c>
      <c r="O161" s="11" t="s">
        <v>182</v>
      </c>
      <c r="P161" s="11">
        <f t="shared" si="23"/>
        <v>26.404958677685951</v>
      </c>
      <c r="Q161" s="11">
        <v>0</v>
      </c>
      <c r="R161" s="11" t="s">
        <v>176</v>
      </c>
      <c r="S161" s="11" t="s">
        <v>195</v>
      </c>
      <c r="W161" s="11" t="s">
        <v>821</v>
      </c>
      <c r="AA161" s="8">
        <v>0.7</v>
      </c>
      <c r="AB161" s="11" t="s">
        <v>176</v>
      </c>
      <c r="AG161" s="11" t="s">
        <v>195</v>
      </c>
      <c r="AH161" s="11" t="s">
        <v>177</v>
      </c>
      <c r="BX161" s="11" t="s">
        <v>210</v>
      </c>
      <c r="CD161" s="11" t="s">
        <v>520</v>
      </c>
      <c r="CE161" s="5" t="s">
        <v>465</v>
      </c>
      <c r="CF161" s="5"/>
      <c r="CG161" s="5"/>
      <c r="CH161" s="5"/>
      <c r="CI161" s="5"/>
      <c r="CJ161" s="5"/>
      <c r="CK161" s="5"/>
      <c r="CL161" s="5"/>
      <c r="CM161" s="5"/>
      <c r="CN161" s="5"/>
      <c r="CO161" s="5" t="s">
        <v>516</v>
      </c>
      <c r="CP161" s="5"/>
      <c r="CQ161" s="5"/>
      <c r="CR161" s="5"/>
      <c r="CS161" s="5"/>
      <c r="CT161" s="5"/>
      <c r="CU161" s="5"/>
      <c r="CV161" s="5"/>
      <c r="CW161" s="5"/>
      <c r="CX161" s="5"/>
      <c r="CY161" s="5"/>
      <c r="CZ161" s="5"/>
      <c r="DA161" s="5"/>
      <c r="DB161" s="5"/>
      <c r="DC161" s="5"/>
      <c r="DD161" s="5"/>
      <c r="DE161" s="5"/>
      <c r="DF161" s="5"/>
      <c r="DG161" s="5"/>
      <c r="DH161" s="5"/>
      <c r="DI161" s="5"/>
      <c r="DJ161" s="5"/>
      <c r="DK161" s="5"/>
      <c r="DL161" s="5"/>
      <c r="DM161" s="5"/>
      <c r="DN161" s="5"/>
      <c r="DO161" s="5"/>
      <c r="DP161" s="5"/>
      <c r="DQ161" s="5"/>
      <c r="DR161" s="5"/>
      <c r="DS161" s="5" t="s">
        <v>517</v>
      </c>
      <c r="DT161" s="5"/>
      <c r="DU161" s="5"/>
      <c r="DV161" s="5"/>
      <c r="DW161" s="5"/>
      <c r="DX161" s="5"/>
      <c r="DY161" s="5"/>
      <c r="DZ161" s="5"/>
      <c r="EA161" s="5"/>
      <c r="EB161" s="5"/>
      <c r="EC161" s="5"/>
      <c r="ED161" s="5"/>
      <c r="EE161" s="5"/>
      <c r="EF161" s="5"/>
      <c r="EG161" s="5"/>
      <c r="EH161" s="5"/>
      <c r="EI161" s="5"/>
      <c r="EJ161" s="5"/>
      <c r="EK161" s="5"/>
      <c r="EL161" s="5"/>
      <c r="EM161" s="5"/>
      <c r="EN161" s="5"/>
      <c r="EO161" s="5"/>
      <c r="EP161" s="5"/>
      <c r="EQ161" s="5"/>
      <c r="ER161" s="5"/>
      <c r="ES161" s="5" t="s">
        <v>465</v>
      </c>
      <c r="FU161" s="11" t="s">
        <v>204</v>
      </c>
    </row>
    <row r="162" spans="1:177" s="11" customFormat="1" x14ac:dyDescent="0.25">
      <c r="A162" s="11" t="s">
        <v>173</v>
      </c>
      <c r="B162" s="11" t="s">
        <v>193</v>
      </c>
      <c r="C162" s="11" t="s">
        <v>192</v>
      </c>
      <c r="D162" s="11" t="s">
        <v>901</v>
      </c>
      <c r="E162" s="11" t="s">
        <v>694</v>
      </c>
      <c r="F162" s="22" t="s">
        <v>695</v>
      </c>
      <c r="I162" s="11" t="s">
        <v>883</v>
      </c>
      <c r="J162" s="3">
        <v>4013051038812</v>
      </c>
      <c r="K162" s="11" t="s">
        <v>194</v>
      </c>
      <c r="M162" s="11">
        <v>24</v>
      </c>
      <c r="N162" s="11" t="s">
        <v>175</v>
      </c>
      <c r="O162" s="11" t="s">
        <v>182</v>
      </c>
      <c r="P162" s="11">
        <f t="shared" ref="P162:P164" si="24">24.95/1.21</f>
        <v>20.619834710743802</v>
      </c>
      <c r="Q162" s="11">
        <v>0</v>
      </c>
      <c r="R162" s="11" t="s">
        <v>176</v>
      </c>
      <c r="S162" s="11" t="s">
        <v>195</v>
      </c>
      <c r="W162" s="11" t="s">
        <v>900</v>
      </c>
      <c r="AA162" s="8">
        <v>0.38</v>
      </c>
      <c r="AB162" s="11" t="s">
        <v>176</v>
      </c>
      <c r="AG162" s="11" t="s">
        <v>195</v>
      </c>
      <c r="AH162" s="11" t="s">
        <v>177</v>
      </c>
      <c r="BX162" s="11" t="s">
        <v>624</v>
      </c>
      <c r="CD162" s="11" t="s">
        <v>625</v>
      </c>
      <c r="CE162" s="5" t="s">
        <v>279</v>
      </c>
      <c r="CF162" s="5"/>
      <c r="CG162" s="5"/>
      <c r="CH162" s="5"/>
      <c r="CI162" s="5"/>
      <c r="CJ162" s="5"/>
      <c r="CK162" s="5"/>
      <c r="CL162" s="5"/>
      <c r="CM162" s="5"/>
      <c r="CN162" s="5"/>
      <c r="CO162" s="5" t="s">
        <v>205</v>
      </c>
      <c r="CP162" s="5"/>
      <c r="CQ162" s="5"/>
      <c r="CR162" s="5"/>
      <c r="CS162" s="5"/>
      <c r="CT162" s="5"/>
      <c r="CU162" s="5"/>
      <c r="CV162" s="5"/>
      <c r="CW162" s="5"/>
      <c r="CX162" s="5"/>
      <c r="CY162" s="5"/>
      <c r="CZ162" s="5"/>
      <c r="DA162" s="5"/>
      <c r="DB162" s="5"/>
      <c r="DC162" s="5"/>
      <c r="DD162" s="5"/>
      <c r="DE162" s="5"/>
      <c r="DF162" s="5"/>
      <c r="DG162" s="5"/>
      <c r="DH162" s="5"/>
      <c r="DI162" s="5"/>
      <c r="DJ162" s="5"/>
      <c r="DK162" s="5"/>
      <c r="DL162" s="5"/>
      <c r="DM162" s="5"/>
      <c r="DN162" s="5"/>
      <c r="DO162" s="5"/>
      <c r="DP162" s="5"/>
      <c r="DQ162" s="5"/>
      <c r="DR162" s="5"/>
      <c r="DS162" s="5" t="s">
        <v>528</v>
      </c>
      <c r="DT162" s="5"/>
      <c r="DU162" s="5"/>
      <c r="DV162" s="5"/>
      <c r="DW162" s="5"/>
      <c r="DX162" s="5"/>
      <c r="DY162" s="5"/>
      <c r="DZ162" s="5"/>
      <c r="EA162" s="5"/>
      <c r="EB162" s="5"/>
      <c r="EC162" s="5"/>
      <c r="ED162" s="5"/>
      <c r="EE162" s="5"/>
      <c r="EF162" s="5"/>
      <c r="EG162" s="5"/>
      <c r="EH162" s="5"/>
      <c r="EI162" s="5"/>
      <c r="EJ162" s="5"/>
      <c r="EK162" s="5"/>
      <c r="EL162" s="5"/>
      <c r="EM162" s="5"/>
      <c r="EN162" s="5"/>
      <c r="EO162" s="5"/>
      <c r="EP162" s="5"/>
      <c r="EQ162" s="5"/>
      <c r="ER162" s="5"/>
      <c r="ES162" s="5" t="s">
        <v>279</v>
      </c>
      <c r="FU162" s="11" t="s">
        <v>204</v>
      </c>
    </row>
    <row r="163" spans="1:177" s="11" customFormat="1" x14ac:dyDescent="0.25">
      <c r="A163" s="11" t="s">
        <v>173</v>
      </c>
      <c r="B163" s="11" t="s">
        <v>193</v>
      </c>
      <c r="C163" s="11" t="s">
        <v>192</v>
      </c>
      <c r="D163" s="11" t="s">
        <v>902</v>
      </c>
      <c r="E163" s="11" t="s">
        <v>696</v>
      </c>
      <c r="F163" s="22" t="s">
        <v>697</v>
      </c>
      <c r="I163" s="11" t="s">
        <v>889</v>
      </c>
      <c r="J163" s="3">
        <v>4013051029858</v>
      </c>
      <c r="K163" s="11" t="s">
        <v>194</v>
      </c>
      <c r="M163" s="11">
        <v>24</v>
      </c>
      <c r="N163" s="11" t="s">
        <v>175</v>
      </c>
      <c r="O163" s="11" t="s">
        <v>182</v>
      </c>
      <c r="P163" s="11">
        <f t="shared" si="24"/>
        <v>20.619834710743802</v>
      </c>
      <c r="Q163" s="11">
        <v>0</v>
      </c>
      <c r="R163" s="11" t="s">
        <v>176</v>
      </c>
      <c r="S163" s="11" t="s">
        <v>195</v>
      </c>
      <c r="W163" s="11" t="s">
        <v>900</v>
      </c>
      <c r="AA163" s="8">
        <v>0.38</v>
      </c>
      <c r="AB163" s="11" t="s">
        <v>176</v>
      </c>
      <c r="AG163" s="11" t="s">
        <v>195</v>
      </c>
      <c r="AH163" s="11" t="s">
        <v>177</v>
      </c>
      <c r="BX163" s="11" t="s">
        <v>197</v>
      </c>
      <c r="CD163" s="11" t="s">
        <v>625</v>
      </c>
      <c r="CE163" s="5" t="s">
        <v>279</v>
      </c>
      <c r="CF163" s="5"/>
      <c r="CG163" s="5"/>
      <c r="CH163" s="5"/>
      <c r="CI163" s="5"/>
      <c r="CJ163" s="5"/>
      <c r="CK163" s="5"/>
      <c r="CL163" s="5"/>
      <c r="CM163" s="5"/>
      <c r="CN163" s="5"/>
      <c r="CO163" s="5" t="s">
        <v>205</v>
      </c>
      <c r="CP163" s="5"/>
      <c r="CQ163" s="5"/>
      <c r="CR163" s="5"/>
      <c r="CS163" s="5"/>
      <c r="CT163" s="5"/>
      <c r="CU163" s="5"/>
      <c r="CV163" s="5"/>
      <c r="CW163" s="5"/>
      <c r="CX163" s="5"/>
      <c r="CY163" s="5"/>
      <c r="CZ163" s="5"/>
      <c r="DA163" s="5"/>
      <c r="DB163" s="5"/>
      <c r="DC163" s="5"/>
      <c r="DD163" s="5"/>
      <c r="DE163" s="5"/>
      <c r="DF163" s="5"/>
      <c r="DG163" s="5"/>
      <c r="DH163" s="5"/>
      <c r="DI163" s="5"/>
      <c r="DJ163" s="5"/>
      <c r="DK163" s="5"/>
      <c r="DL163" s="5"/>
      <c r="DM163" s="5"/>
      <c r="DN163" s="5"/>
      <c r="DO163" s="5"/>
      <c r="DP163" s="5"/>
      <c r="DQ163" s="5"/>
      <c r="DR163" s="5"/>
      <c r="DS163" s="5" t="s">
        <v>528</v>
      </c>
      <c r="DT163" s="5"/>
      <c r="DU163" s="5"/>
      <c r="DV163" s="5"/>
      <c r="DW163" s="5"/>
      <c r="DX163" s="5"/>
      <c r="DY163" s="5"/>
      <c r="DZ163" s="5"/>
      <c r="EA163" s="5"/>
      <c r="EB163" s="5"/>
      <c r="EC163" s="5"/>
      <c r="ED163" s="5"/>
      <c r="EE163" s="5"/>
      <c r="EF163" s="5"/>
      <c r="EG163" s="5"/>
      <c r="EH163" s="5"/>
      <c r="EI163" s="5"/>
      <c r="EJ163" s="5"/>
      <c r="EK163" s="5"/>
      <c r="EL163" s="5"/>
      <c r="EM163" s="5"/>
      <c r="EN163" s="5"/>
      <c r="EO163" s="5"/>
      <c r="EP163" s="5"/>
      <c r="EQ163" s="5"/>
      <c r="ER163" s="5"/>
      <c r="ES163" s="5" t="s">
        <v>279</v>
      </c>
      <c r="FU163" s="11" t="s">
        <v>204</v>
      </c>
    </row>
    <row r="164" spans="1:177" s="11" customFormat="1" x14ac:dyDescent="0.25">
      <c r="A164" s="11" t="s">
        <v>173</v>
      </c>
      <c r="B164" s="11" t="s">
        <v>193</v>
      </c>
      <c r="C164" s="11" t="s">
        <v>192</v>
      </c>
      <c r="D164" s="11" t="s">
        <v>903</v>
      </c>
      <c r="E164" s="11" t="s">
        <v>698</v>
      </c>
      <c r="F164" s="22" t="s">
        <v>699</v>
      </c>
      <c r="I164" s="11" t="s">
        <v>895</v>
      </c>
      <c r="J164" s="3">
        <v>4013051029865</v>
      </c>
      <c r="K164" s="11" t="s">
        <v>194</v>
      </c>
      <c r="M164" s="11">
        <v>24</v>
      </c>
      <c r="N164" s="11" t="s">
        <v>175</v>
      </c>
      <c r="O164" s="11" t="s">
        <v>182</v>
      </c>
      <c r="P164" s="11">
        <f t="shared" si="24"/>
        <v>20.619834710743802</v>
      </c>
      <c r="Q164" s="11">
        <v>0</v>
      </c>
      <c r="R164" s="11" t="s">
        <v>176</v>
      </c>
      <c r="S164" s="11" t="s">
        <v>195</v>
      </c>
      <c r="W164" s="11" t="s">
        <v>900</v>
      </c>
      <c r="AA164" s="8">
        <v>0.38</v>
      </c>
      <c r="AB164" s="11" t="s">
        <v>176</v>
      </c>
      <c r="AG164" s="11" t="s">
        <v>195</v>
      </c>
      <c r="AH164" s="11" t="s">
        <v>177</v>
      </c>
      <c r="BX164" s="11" t="s">
        <v>210</v>
      </c>
      <c r="CD164" s="11" t="s">
        <v>625</v>
      </c>
      <c r="CE164" s="5" t="s">
        <v>279</v>
      </c>
      <c r="CF164" s="5"/>
      <c r="CG164" s="5"/>
      <c r="CH164" s="5"/>
      <c r="CI164" s="5"/>
      <c r="CJ164" s="5"/>
      <c r="CK164" s="5"/>
      <c r="CL164" s="5"/>
      <c r="CM164" s="5"/>
      <c r="CN164" s="5"/>
      <c r="CO164" s="5" t="s">
        <v>205</v>
      </c>
      <c r="CP164" s="5"/>
      <c r="CQ164" s="5"/>
      <c r="CR164" s="5"/>
      <c r="CS164" s="5"/>
      <c r="CT164" s="5"/>
      <c r="CU164" s="5"/>
      <c r="CV164" s="5"/>
      <c r="CW164" s="5"/>
      <c r="CX164" s="5"/>
      <c r="CY164" s="5"/>
      <c r="CZ164" s="5"/>
      <c r="DA164" s="5"/>
      <c r="DB164" s="5"/>
      <c r="DC164" s="5"/>
      <c r="DD164" s="5"/>
      <c r="DE164" s="5"/>
      <c r="DF164" s="5"/>
      <c r="DG164" s="5"/>
      <c r="DH164" s="5"/>
      <c r="DI164" s="5"/>
      <c r="DJ164" s="5"/>
      <c r="DK164" s="5"/>
      <c r="DL164" s="5"/>
      <c r="DM164" s="5"/>
      <c r="DN164" s="5"/>
      <c r="DO164" s="5"/>
      <c r="DP164" s="5"/>
      <c r="DQ164" s="5"/>
      <c r="DR164" s="5"/>
      <c r="DS164" s="5" t="s">
        <v>528</v>
      </c>
      <c r="DT164" s="5"/>
      <c r="DU164" s="5"/>
      <c r="DV164" s="5"/>
      <c r="DW164" s="5"/>
      <c r="DX164" s="5"/>
      <c r="DY164" s="5"/>
      <c r="DZ164" s="5"/>
      <c r="EA164" s="5"/>
      <c r="EB164" s="5"/>
      <c r="EC164" s="5"/>
      <c r="ED164" s="5"/>
      <c r="EE164" s="5"/>
      <c r="EF164" s="5"/>
      <c r="EG164" s="5"/>
      <c r="EH164" s="5"/>
      <c r="EI164" s="5"/>
      <c r="EJ164" s="5"/>
      <c r="EK164" s="5"/>
      <c r="EL164" s="5"/>
      <c r="EM164" s="5"/>
      <c r="EN164" s="5"/>
      <c r="EO164" s="5"/>
      <c r="EP164" s="5"/>
      <c r="EQ164" s="5"/>
      <c r="ER164" s="5"/>
      <c r="ES164" s="5" t="s">
        <v>279</v>
      </c>
      <c r="FU164" s="11" t="s">
        <v>204</v>
      </c>
    </row>
    <row r="165" spans="1:177" s="11" customFormat="1" x14ac:dyDescent="0.25">
      <c r="A165" s="11" t="s">
        <v>173</v>
      </c>
      <c r="B165" s="11" t="s">
        <v>193</v>
      </c>
      <c r="C165" s="11" t="s">
        <v>192</v>
      </c>
      <c r="D165" s="11" t="s">
        <v>901</v>
      </c>
      <c r="E165" s="11" t="s">
        <v>700</v>
      </c>
      <c r="F165" s="22" t="s">
        <v>701</v>
      </c>
      <c r="I165" s="11" t="s">
        <v>884</v>
      </c>
      <c r="J165" s="3">
        <v>4013051038829</v>
      </c>
      <c r="K165" s="11" t="s">
        <v>194</v>
      </c>
      <c r="M165" s="11">
        <v>24</v>
      </c>
      <c r="N165" s="11" t="s">
        <v>175</v>
      </c>
      <c r="O165" s="11" t="s">
        <v>182</v>
      </c>
      <c r="P165" s="11">
        <f t="shared" ref="P165:P167" si="25">29.95/1.21</f>
        <v>24.75206611570248</v>
      </c>
      <c r="Q165" s="11">
        <v>0</v>
      </c>
      <c r="R165" s="11" t="s">
        <v>176</v>
      </c>
      <c r="S165" s="11" t="s">
        <v>195</v>
      </c>
      <c r="W165" s="11" t="s">
        <v>900</v>
      </c>
      <c r="AA165" s="8">
        <v>0.45</v>
      </c>
      <c r="AB165" s="11" t="s">
        <v>176</v>
      </c>
      <c r="AG165" s="11" t="s">
        <v>195</v>
      </c>
      <c r="AH165" s="11" t="s">
        <v>177</v>
      </c>
      <c r="BX165" s="11" t="s">
        <v>624</v>
      </c>
      <c r="CD165" s="11" t="s">
        <v>625</v>
      </c>
      <c r="CE165" s="5" t="s">
        <v>501</v>
      </c>
      <c r="CF165" s="5"/>
      <c r="CG165" s="5"/>
      <c r="CH165" s="5"/>
      <c r="CI165" s="5"/>
      <c r="CJ165" s="5"/>
      <c r="CK165" s="5"/>
      <c r="CL165" s="5"/>
      <c r="CM165" s="5"/>
      <c r="CN165" s="5"/>
      <c r="CO165" s="5" t="s">
        <v>213</v>
      </c>
      <c r="CP165" s="5"/>
      <c r="CQ165" s="5"/>
      <c r="CR165" s="5"/>
      <c r="CS165" s="5"/>
      <c r="CT165" s="5"/>
      <c r="CU165" s="5"/>
      <c r="CV165" s="5"/>
      <c r="CW165" s="5"/>
      <c r="CX165" s="5"/>
      <c r="CY165" s="5"/>
      <c r="CZ165" s="5"/>
      <c r="DA165" s="5"/>
      <c r="DB165" s="5"/>
      <c r="DC165" s="5"/>
      <c r="DD165" s="5"/>
      <c r="DE165" s="5"/>
      <c r="DF165" s="5"/>
      <c r="DG165" s="5"/>
      <c r="DH165" s="5"/>
      <c r="DI165" s="5"/>
      <c r="DJ165" s="5"/>
      <c r="DK165" s="5"/>
      <c r="DL165" s="5"/>
      <c r="DM165" s="5"/>
      <c r="DN165" s="5"/>
      <c r="DO165" s="5"/>
      <c r="DP165" s="5"/>
      <c r="DQ165" s="5"/>
      <c r="DR165" s="5"/>
      <c r="DS165" s="5" t="s">
        <v>502</v>
      </c>
      <c r="DT165" s="5"/>
      <c r="DU165" s="5"/>
      <c r="DV165" s="5"/>
      <c r="DW165" s="5"/>
      <c r="DX165" s="5"/>
      <c r="DY165" s="5"/>
      <c r="DZ165" s="5"/>
      <c r="EA165" s="5"/>
      <c r="EB165" s="5"/>
      <c r="EC165" s="5"/>
      <c r="ED165" s="5"/>
      <c r="EE165" s="5"/>
      <c r="EF165" s="5"/>
      <c r="EG165" s="5"/>
      <c r="EH165" s="5"/>
      <c r="EI165" s="5"/>
      <c r="EJ165" s="5"/>
      <c r="EK165" s="5"/>
      <c r="EL165" s="5"/>
      <c r="EM165" s="5"/>
      <c r="EN165" s="5"/>
      <c r="EO165" s="5"/>
      <c r="EP165" s="5"/>
      <c r="EQ165" s="5"/>
      <c r="ER165" s="5"/>
      <c r="ES165" s="5" t="s">
        <v>501</v>
      </c>
      <c r="FU165" s="11" t="s">
        <v>204</v>
      </c>
    </row>
    <row r="166" spans="1:177" s="11" customFormat="1" x14ac:dyDescent="0.25">
      <c r="A166" s="11" t="s">
        <v>173</v>
      </c>
      <c r="B166" s="11" t="s">
        <v>193</v>
      </c>
      <c r="C166" s="11" t="s">
        <v>192</v>
      </c>
      <c r="D166" s="11" t="s">
        <v>902</v>
      </c>
      <c r="E166" s="11" t="s">
        <v>702</v>
      </c>
      <c r="F166" s="22" t="s">
        <v>703</v>
      </c>
      <c r="I166" s="11" t="s">
        <v>890</v>
      </c>
      <c r="J166" s="3">
        <v>4013051029872</v>
      </c>
      <c r="K166" s="11" t="s">
        <v>194</v>
      </c>
      <c r="M166" s="11">
        <v>24</v>
      </c>
      <c r="N166" s="11" t="s">
        <v>175</v>
      </c>
      <c r="O166" s="11" t="s">
        <v>182</v>
      </c>
      <c r="P166" s="11">
        <f t="shared" si="25"/>
        <v>24.75206611570248</v>
      </c>
      <c r="Q166" s="11">
        <v>0</v>
      </c>
      <c r="R166" s="11" t="s">
        <v>176</v>
      </c>
      <c r="S166" s="11" t="s">
        <v>195</v>
      </c>
      <c r="W166" s="11" t="s">
        <v>900</v>
      </c>
      <c r="AA166" s="8">
        <v>0.45</v>
      </c>
      <c r="AB166" s="11" t="s">
        <v>176</v>
      </c>
      <c r="AG166" s="11" t="s">
        <v>195</v>
      </c>
      <c r="AH166" s="11" t="s">
        <v>177</v>
      </c>
      <c r="BX166" s="11" t="s">
        <v>197</v>
      </c>
      <c r="CD166" s="11" t="s">
        <v>625</v>
      </c>
      <c r="CE166" s="5" t="s">
        <v>501</v>
      </c>
      <c r="CF166" s="5"/>
      <c r="CG166" s="5"/>
      <c r="CH166" s="5"/>
      <c r="CI166" s="5"/>
      <c r="CJ166" s="5"/>
      <c r="CK166" s="5"/>
      <c r="CL166" s="5"/>
      <c r="CM166" s="5"/>
      <c r="CN166" s="5"/>
      <c r="CO166" s="5" t="s">
        <v>213</v>
      </c>
      <c r="CP166" s="5"/>
      <c r="CQ166" s="5"/>
      <c r="CR166" s="5"/>
      <c r="CS166" s="5"/>
      <c r="CT166" s="5"/>
      <c r="CU166" s="5"/>
      <c r="CV166" s="5"/>
      <c r="CW166" s="5"/>
      <c r="CX166" s="5"/>
      <c r="CY166" s="5"/>
      <c r="CZ166" s="5"/>
      <c r="DA166" s="5"/>
      <c r="DB166" s="5"/>
      <c r="DC166" s="5"/>
      <c r="DD166" s="5"/>
      <c r="DE166" s="5"/>
      <c r="DF166" s="5"/>
      <c r="DG166" s="5"/>
      <c r="DH166" s="5"/>
      <c r="DI166" s="5"/>
      <c r="DJ166" s="5"/>
      <c r="DK166" s="5"/>
      <c r="DL166" s="5"/>
      <c r="DM166" s="5"/>
      <c r="DN166" s="5"/>
      <c r="DO166" s="5"/>
      <c r="DP166" s="5"/>
      <c r="DQ166" s="5"/>
      <c r="DR166" s="5"/>
      <c r="DS166" s="5" t="s">
        <v>502</v>
      </c>
      <c r="DT166" s="5"/>
      <c r="DU166" s="5"/>
      <c r="DV166" s="5"/>
      <c r="DW166" s="5"/>
      <c r="DX166" s="5"/>
      <c r="DY166" s="5"/>
      <c r="DZ166" s="5"/>
      <c r="EA166" s="5"/>
      <c r="EB166" s="5"/>
      <c r="EC166" s="5"/>
      <c r="ED166" s="5"/>
      <c r="EE166" s="5"/>
      <c r="EF166" s="5"/>
      <c r="EG166" s="5"/>
      <c r="EH166" s="5"/>
      <c r="EI166" s="5"/>
      <c r="EJ166" s="5"/>
      <c r="EK166" s="5"/>
      <c r="EL166" s="5"/>
      <c r="EM166" s="5"/>
      <c r="EN166" s="5"/>
      <c r="EO166" s="5"/>
      <c r="EP166" s="5"/>
      <c r="EQ166" s="5"/>
      <c r="ER166" s="5"/>
      <c r="ES166" s="5" t="s">
        <v>501</v>
      </c>
      <c r="FU166" s="11" t="s">
        <v>204</v>
      </c>
    </row>
    <row r="167" spans="1:177" s="11" customFormat="1" x14ac:dyDescent="0.25">
      <c r="A167" s="11" t="s">
        <v>173</v>
      </c>
      <c r="B167" s="11" t="s">
        <v>193</v>
      </c>
      <c r="C167" s="11" t="s">
        <v>192</v>
      </c>
      <c r="D167" s="11" t="s">
        <v>903</v>
      </c>
      <c r="E167" s="11" t="s">
        <v>704</v>
      </c>
      <c r="F167" s="22" t="s">
        <v>705</v>
      </c>
      <c r="I167" s="11" t="s">
        <v>896</v>
      </c>
      <c r="J167" s="3">
        <v>4013051029889</v>
      </c>
      <c r="K167" s="11" t="s">
        <v>194</v>
      </c>
      <c r="M167" s="11">
        <v>24</v>
      </c>
      <c r="N167" s="11" t="s">
        <v>175</v>
      </c>
      <c r="O167" s="11" t="s">
        <v>182</v>
      </c>
      <c r="P167" s="11">
        <f t="shared" si="25"/>
        <v>24.75206611570248</v>
      </c>
      <c r="Q167" s="11">
        <v>0</v>
      </c>
      <c r="R167" s="11" t="s">
        <v>176</v>
      </c>
      <c r="S167" s="11" t="s">
        <v>195</v>
      </c>
      <c r="W167" s="11" t="s">
        <v>900</v>
      </c>
      <c r="AA167" s="8">
        <v>0.45</v>
      </c>
      <c r="AB167" s="11" t="s">
        <v>176</v>
      </c>
      <c r="AG167" s="11" t="s">
        <v>195</v>
      </c>
      <c r="AH167" s="11" t="s">
        <v>177</v>
      </c>
      <c r="BX167" s="11" t="s">
        <v>210</v>
      </c>
      <c r="CD167" s="11" t="s">
        <v>625</v>
      </c>
      <c r="CE167" s="5" t="s">
        <v>501</v>
      </c>
      <c r="CF167" s="5"/>
      <c r="CG167" s="5"/>
      <c r="CH167" s="5"/>
      <c r="CI167" s="5"/>
      <c r="CJ167" s="5"/>
      <c r="CK167" s="5"/>
      <c r="CL167" s="5"/>
      <c r="CM167" s="5"/>
      <c r="CN167" s="5"/>
      <c r="CO167" s="5" t="s">
        <v>213</v>
      </c>
      <c r="CP167" s="5"/>
      <c r="CQ167" s="5"/>
      <c r="CR167" s="5"/>
      <c r="CS167" s="5"/>
      <c r="CT167" s="5"/>
      <c r="CU167" s="5"/>
      <c r="CV167" s="5"/>
      <c r="CW167" s="5"/>
      <c r="CX167" s="5"/>
      <c r="CY167" s="5"/>
      <c r="CZ167" s="5"/>
      <c r="DA167" s="5"/>
      <c r="DB167" s="5"/>
      <c r="DC167" s="5"/>
      <c r="DD167" s="5"/>
      <c r="DE167" s="5"/>
      <c r="DF167" s="5"/>
      <c r="DG167" s="5"/>
      <c r="DH167" s="5"/>
      <c r="DI167" s="5"/>
      <c r="DJ167" s="5"/>
      <c r="DK167" s="5"/>
      <c r="DL167" s="5"/>
      <c r="DM167" s="5"/>
      <c r="DN167" s="5"/>
      <c r="DO167" s="5"/>
      <c r="DP167" s="5"/>
      <c r="DQ167" s="5"/>
      <c r="DR167" s="5"/>
      <c r="DS167" s="5" t="s">
        <v>502</v>
      </c>
      <c r="DT167" s="5"/>
      <c r="DU167" s="5"/>
      <c r="DV167" s="5"/>
      <c r="DW167" s="5"/>
      <c r="DX167" s="5"/>
      <c r="DY167" s="5"/>
      <c r="DZ167" s="5"/>
      <c r="EA167" s="5"/>
      <c r="EB167" s="5"/>
      <c r="EC167" s="5"/>
      <c r="ED167" s="5"/>
      <c r="EE167" s="5"/>
      <c r="EF167" s="5"/>
      <c r="EG167" s="5"/>
      <c r="EH167" s="5"/>
      <c r="EI167" s="5"/>
      <c r="EJ167" s="5"/>
      <c r="EK167" s="5"/>
      <c r="EL167" s="5"/>
      <c r="EM167" s="5"/>
      <c r="EN167" s="5"/>
      <c r="EO167" s="5"/>
      <c r="EP167" s="5"/>
      <c r="EQ167" s="5"/>
      <c r="ER167" s="5"/>
      <c r="ES167" s="5" t="s">
        <v>501</v>
      </c>
      <c r="FU167" s="11" t="s">
        <v>204</v>
      </c>
    </row>
    <row r="168" spans="1:177" s="11" customFormat="1" x14ac:dyDescent="0.25">
      <c r="A168" s="11" t="s">
        <v>173</v>
      </c>
      <c r="B168" s="11" t="s">
        <v>193</v>
      </c>
      <c r="C168" s="11" t="s">
        <v>192</v>
      </c>
      <c r="D168" s="11" t="s">
        <v>901</v>
      </c>
      <c r="E168" s="11" t="s">
        <v>706</v>
      </c>
      <c r="F168" s="22" t="s">
        <v>707</v>
      </c>
      <c r="I168" s="11" t="s">
        <v>885</v>
      </c>
      <c r="J168" s="3">
        <v>4013051038836</v>
      </c>
      <c r="K168" s="11" t="s">
        <v>194</v>
      </c>
      <c r="M168" s="11">
        <v>24</v>
      </c>
      <c r="N168" s="11" t="s">
        <v>175</v>
      </c>
      <c r="O168" s="11" t="s">
        <v>182</v>
      </c>
      <c r="P168" s="11">
        <f>37.95/1.21</f>
        <v>31.363636363636367</v>
      </c>
      <c r="Q168" s="11">
        <v>0</v>
      </c>
      <c r="R168" s="11" t="s">
        <v>176</v>
      </c>
      <c r="S168" s="11" t="s">
        <v>195</v>
      </c>
      <c r="W168" s="11" t="s">
        <v>900</v>
      </c>
      <c r="AA168" s="8">
        <v>0.64</v>
      </c>
      <c r="AB168" s="11" t="s">
        <v>176</v>
      </c>
      <c r="AG168" s="11" t="s">
        <v>195</v>
      </c>
      <c r="AH168" s="11" t="s">
        <v>177</v>
      </c>
      <c r="BX168" s="11" t="s">
        <v>624</v>
      </c>
      <c r="CD168" s="11" t="s">
        <v>625</v>
      </c>
      <c r="CE168" s="5" t="s">
        <v>459</v>
      </c>
      <c r="CF168" s="5"/>
      <c r="CG168" s="5"/>
      <c r="CH168" s="5"/>
      <c r="CI168" s="5"/>
      <c r="CJ168" s="5"/>
      <c r="CK168" s="5"/>
      <c r="CL168" s="5"/>
      <c r="CM168" s="5"/>
      <c r="CN168" s="5"/>
      <c r="CO168" s="5" t="s">
        <v>460</v>
      </c>
      <c r="CP168" s="5"/>
      <c r="CQ168" s="5"/>
      <c r="CR168" s="5"/>
      <c r="CS168" s="5"/>
      <c r="CT168" s="5"/>
      <c r="CU168" s="5"/>
      <c r="CV168" s="5"/>
      <c r="CW168" s="5"/>
      <c r="CX168" s="5"/>
      <c r="CY168" s="5"/>
      <c r="CZ168" s="5"/>
      <c r="DA168" s="5"/>
      <c r="DB168" s="5"/>
      <c r="DC168" s="5"/>
      <c r="DD168" s="5"/>
      <c r="DE168" s="5"/>
      <c r="DF168" s="5"/>
      <c r="DG168" s="5"/>
      <c r="DH168" s="5"/>
      <c r="DI168" s="5"/>
      <c r="DJ168" s="5"/>
      <c r="DK168" s="5"/>
      <c r="DL168" s="5"/>
      <c r="DM168" s="5"/>
      <c r="DN168" s="5"/>
      <c r="DO168" s="5"/>
      <c r="DP168" s="5"/>
      <c r="DQ168" s="5"/>
      <c r="DR168" s="5"/>
      <c r="DS168" s="5" t="s">
        <v>461</v>
      </c>
      <c r="DT168" s="5"/>
      <c r="DU168" s="5"/>
      <c r="DV168" s="5"/>
      <c r="DW168" s="5"/>
      <c r="DX168" s="5"/>
      <c r="DY168" s="5"/>
      <c r="DZ168" s="5"/>
      <c r="EA168" s="5"/>
      <c r="EB168" s="5"/>
      <c r="EC168" s="5"/>
      <c r="ED168" s="5"/>
      <c r="EE168" s="5"/>
      <c r="EF168" s="5"/>
      <c r="EG168" s="5"/>
      <c r="EH168" s="5"/>
      <c r="EI168" s="5"/>
      <c r="EJ168" s="5"/>
      <c r="EK168" s="5"/>
      <c r="EL168" s="5"/>
      <c r="EM168" s="5"/>
      <c r="EN168" s="5"/>
      <c r="EO168" s="5"/>
      <c r="EP168" s="5"/>
      <c r="EQ168" s="5"/>
      <c r="ER168" s="5"/>
      <c r="ES168" s="5" t="s">
        <v>459</v>
      </c>
      <c r="FU168" s="11" t="s">
        <v>204</v>
      </c>
    </row>
    <row r="169" spans="1:177" s="11" customFormat="1" x14ac:dyDescent="0.25">
      <c r="A169" s="11" t="s">
        <v>173</v>
      </c>
      <c r="B169" s="11" t="s">
        <v>193</v>
      </c>
      <c r="C169" s="11" t="s">
        <v>192</v>
      </c>
      <c r="D169" s="11" t="s">
        <v>902</v>
      </c>
      <c r="E169" s="11" t="s">
        <v>708</v>
      </c>
      <c r="F169" s="22" t="s">
        <v>709</v>
      </c>
      <c r="I169" s="11" t="s">
        <v>891</v>
      </c>
      <c r="J169" s="3">
        <v>4013051029896</v>
      </c>
      <c r="K169" s="11" t="s">
        <v>194</v>
      </c>
      <c r="M169" s="11">
        <v>24</v>
      </c>
      <c r="N169" s="11" t="s">
        <v>175</v>
      </c>
      <c r="O169" s="11" t="s">
        <v>182</v>
      </c>
      <c r="P169" s="11">
        <f t="shared" ref="P169:P170" si="26">37.95/1.21</f>
        <v>31.363636363636367</v>
      </c>
      <c r="Q169" s="11">
        <v>0</v>
      </c>
      <c r="R169" s="11" t="s">
        <v>176</v>
      </c>
      <c r="S169" s="11" t="s">
        <v>195</v>
      </c>
      <c r="W169" s="11" t="s">
        <v>900</v>
      </c>
      <c r="AA169" s="8">
        <v>0.64</v>
      </c>
      <c r="AB169" s="11" t="s">
        <v>176</v>
      </c>
      <c r="AG169" s="11" t="s">
        <v>195</v>
      </c>
      <c r="AH169" s="11" t="s">
        <v>177</v>
      </c>
      <c r="BX169" s="11" t="s">
        <v>197</v>
      </c>
      <c r="CD169" s="11" t="s">
        <v>625</v>
      </c>
      <c r="CE169" s="5" t="s">
        <v>459</v>
      </c>
      <c r="CF169" s="5"/>
      <c r="CG169" s="5"/>
      <c r="CH169" s="5"/>
      <c r="CI169" s="5"/>
      <c r="CJ169" s="5"/>
      <c r="CK169" s="5"/>
      <c r="CL169" s="5"/>
      <c r="CM169" s="5"/>
      <c r="CN169" s="5"/>
      <c r="CO169" s="5" t="s">
        <v>460</v>
      </c>
      <c r="CP169" s="5"/>
      <c r="CQ169" s="5"/>
      <c r="CR169" s="5"/>
      <c r="CS169" s="5"/>
      <c r="CT169" s="5"/>
      <c r="CU169" s="5"/>
      <c r="CV169" s="5"/>
      <c r="CW169" s="5"/>
      <c r="CX169" s="5"/>
      <c r="CY169" s="5"/>
      <c r="CZ169" s="5"/>
      <c r="DA169" s="5"/>
      <c r="DB169" s="5"/>
      <c r="DC169" s="5"/>
      <c r="DD169" s="5"/>
      <c r="DE169" s="5"/>
      <c r="DF169" s="5"/>
      <c r="DG169" s="5"/>
      <c r="DH169" s="5"/>
      <c r="DI169" s="5"/>
      <c r="DJ169" s="5"/>
      <c r="DK169" s="5"/>
      <c r="DL169" s="5"/>
      <c r="DM169" s="5"/>
      <c r="DN169" s="5"/>
      <c r="DO169" s="5"/>
      <c r="DP169" s="5"/>
      <c r="DQ169" s="5"/>
      <c r="DR169" s="5"/>
      <c r="DS169" s="5" t="s">
        <v>461</v>
      </c>
      <c r="DT169" s="5"/>
      <c r="DU169" s="5"/>
      <c r="DV169" s="5"/>
      <c r="DW169" s="5"/>
      <c r="DX169" s="5"/>
      <c r="DY169" s="5"/>
      <c r="DZ169" s="5"/>
      <c r="EA169" s="5"/>
      <c r="EB169" s="5"/>
      <c r="EC169" s="5"/>
      <c r="ED169" s="5"/>
      <c r="EE169" s="5"/>
      <c r="EF169" s="5"/>
      <c r="EG169" s="5"/>
      <c r="EH169" s="5"/>
      <c r="EI169" s="5"/>
      <c r="EJ169" s="5"/>
      <c r="EK169" s="5"/>
      <c r="EL169" s="5"/>
      <c r="EM169" s="5"/>
      <c r="EN169" s="5"/>
      <c r="EO169" s="5"/>
      <c r="EP169" s="5"/>
      <c r="EQ169" s="5"/>
      <c r="ER169" s="5"/>
      <c r="ES169" s="5" t="s">
        <v>459</v>
      </c>
      <c r="FU169" s="11" t="s">
        <v>204</v>
      </c>
    </row>
    <row r="170" spans="1:177" s="11" customFormat="1" x14ac:dyDescent="0.25">
      <c r="A170" s="11" t="s">
        <v>173</v>
      </c>
      <c r="B170" s="11" t="s">
        <v>193</v>
      </c>
      <c r="C170" s="11" t="s">
        <v>192</v>
      </c>
      <c r="D170" s="11" t="s">
        <v>903</v>
      </c>
      <c r="E170" s="11" t="s">
        <v>710</v>
      </c>
      <c r="F170" s="22" t="s">
        <v>711</v>
      </c>
      <c r="I170" s="11" t="s">
        <v>897</v>
      </c>
      <c r="J170" s="3">
        <v>4013051029902</v>
      </c>
      <c r="K170" s="11" t="s">
        <v>194</v>
      </c>
      <c r="M170" s="11">
        <v>24</v>
      </c>
      <c r="N170" s="11" t="s">
        <v>175</v>
      </c>
      <c r="O170" s="11" t="s">
        <v>182</v>
      </c>
      <c r="P170" s="11">
        <f t="shared" si="26"/>
        <v>31.363636363636367</v>
      </c>
      <c r="Q170" s="11">
        <v>0</v>
      </c>
      <c r="R170" s="11" t="s">
        <v>176</v>
      </c>
      <c r="S170" s="11" t="s">
        <v>195</v>
      </c>
      <c r="W170" s="11" t="s">
        <v>900</v>
      </c>
      <c r="AA170" s="8">
        <v>0.64</v>
      </c>
      <c r="AB170" s="11" t="s">
        <v>176</v>
      </c>
      <c r="AG170" s="11" t="s">
        <v>195</v>
      </c>
      <c r="AH170" s="11" t="s">
        <v>177</v>
      </c>
      <c r="BX170" s="11" t="s">
        <v>210</v>
      </c>
      <c r="CD170" s="11" t="s">
        <v>625</v>
      </c>
      <c r="CE170" s="5" t="s">
        <v>459</v>
      </c>
      <c r="CF170" s="5"/>
      <c r="CG170" s="5"/>
      <c r="CH170" s="5"/>
      <c r="CI170" s="5"/>
      <c r="CJ170" s="5"/>
      <c r="CK170" s="5"/>
      <c r="CL170" s="5"/>
      <c r="CM170" s="5"/>
      <c r="CN170" s="5"/>
      <c r="CO170" s="5" t="s">
        <v>460</v>
      </c>
      <c r="CP170" s="5"/>
      <c r="CQ170" s="5"/>
      <c r="CR170" s="5"/>
      <c r="CS170" s="5"/>
      <c r="CT170" s="5"/>
      <c r="CU170" s="5"/>
      <c r="CV170" s="5"/>
      <c r="CW170" s="5"/>
      <c r="CX170" s="5"/>
      <c r="CY170" s="5"/>
      <c r="CZ170" s="5"/>
      <c r="DA170" s="5"/>
      <c r="DB170" s="5"/>
      <c r="DC170" s="5"/>
      <c r="DD170" s="5"/>
      <c r="DE170" s="5"/>
      <c r="DF170" s="5"/>
      <c r="DG170" s="5"/>
      <c r="DH170" s="5"/>
      <c r="DI170" s="5"/>
      <c r="DJ170" s="5"/>
      <c r="DK170" s="5"/>
      <c r="DL170" s="5"/>
      <c r="DM170" s="5"/>
      <c r="DN170" s="5"/>
      <c r="DO170" s="5"/>
      <c r="DP170" s="5"/>
      <c r="DQ170" s="5"/>
      <c r="DR170" s="5"/>
      <c r="DS170" s="5" t="s">
        <v>461</v>
      </c>
      <c r="DT170" s="5"/>
      <c r="DU170" s="5"/>
      <c r="DV170" s="5"/>
      <c r="DW170" s="5"/>
      <c r="DX170" s="5"/>
      <c r="DY170" s="5"/>
      <c r="DZ170" s="5"/>
      <c r="EA170" s="5"/>
      <c r="EB170" s="5"/>
      <c r="EC170" s="5"/>
      <c r="ED170" s="5"/>
      <c r="EE170" s="5"/>
      <c r="EF170" s="5"/>
      <c r="EG170" s="5"/>
      <c r="EH170" s="5"/>
      <c r="EI170" s="5"/>
      <c r="EJ170" s="5"/>
      <c r="EK170" s="5"/>
      <c r="EL170" s="5"/>
      <c r="EM170" s="5"/>
      <c r="EN170" s="5"/>
      <c r="EO170" s="5"/>
      <c r="EP170" s="5"/>
      <c r="EQ170" s="5"/>
      <c r="ER170" s="5"/>
      <c r="ES170" s="5" t="s">
        <v>459</v>
      </c>
      <c r="FU170" s="11" t="s">
        <v>204</v>
      </c>
    </row>
    <row r="171" spans="1:177" s="11" customFormat="1" x14ac:dyDescent="0.25">
      <c r="A171" s="11" t="s">
        <v>173</v>
      </c>
      <c r="B171" s="11" t="s">
        <v>193</v>
      </c>
      <c r="C171" s="11" t="s">
        <v>192</v>
      </c>
      <c r="D171" s="11" t="s">
        <v>901</v>
      </c>
      <c r="E171" s="11" t="s">
        <v>712</v>
      </c>
      <c r="F171" s="22" t="s">
        <v>713</v>
      </c>
      <c r="I171" s="11" t="s">
        <v>886</v>
      </c>
      <c r="J171" s="3">
        <v>4013051038843</v>
      </c>
      <c r="K171" s="11" t="s">
        <v>194</v>
      </c>
      <c r="M171" s="11">
        <v>24</v>
      </c>
      <c r="N171" s="11" t="s">
        <v>175</v>
      </c>
      <c r="O171" s="11" t="s">
        <v>182</v>
      </c>
      <c r="P171" s="11">
        <f>42.95/1.21</f>
        <v>35.495867768595048</v>
      </c>
      <c r="Q171" s="11">
        <v>0</v>
      </c>
      <c r="R171" s="11" t="s">
        <v>176</v>
      </c>
      <c r="S171" s="11" t="s">
        <v>195</v>
      </c>
      <c r="W171" s="11" t="s">
        <v>900</v>
      </c>
      <c r="AA171" s="8">
        <v>0.75</v>
      </c>
      <c r="AB171" s="11" t="s">
        <v>176</v>
      </c>
      <c r="AG171" s="11" t="s">
        <v>195</v>
      </c>
      <c r="AH171" s="11" t="s">
        <v>177</v>
      </c>
      <c r="BX171" s="11" t="s">
        <v>624</v>
      </c>
      <c r="CD171" s="11" t="s">
        <v>625</v>
      </c>
      <c r="CE171" s="5" t="s">
        <v>511</v>
      </c>
      <c r="CF171" s="5"/>
      <c r="CG171" s="5"/>
      <c r="CH171" s="5"/>
      <c r="CI171" s="5"/>
      <c r="CJ171" s="5"/>
      <c r="CK171" s="5"/>
      <c r="CL171" s="5"/>
      <c r="CM171" s="5"/>
      <c r="CN171" s="5"/>
      <c r="CO171" s="5" t="s">
        <v>512</v>
      </c>
      <c r="CP171" s="5"/>
      <c r="CQ171" s="5"/>
      <c r="CR171" s="5"/>
      <c r="CS171" s="5"/>
      <c r="CT171" s="5"/>
      <c r="CU171" s="5"/>
      <c r="CV171" s="5"/>
      <c r="CW171" s="5"/>
      <c r="CX171" s="5"/>
      <c r="CY171" s="5"/>
      <c r="CZ171" s="5"/>
      <c r="DA171" s="5"/>
      <c r="DB171" s="5"/>
      <c r="DC171" s="5"/>
      <c r="DD171" s="5"/>
      <c r="DE171" s="5"/>
      <c r="DF171" s="5"/>
      <c r="DG171" s="5"/>
      <c r="DH171" s="5"/>
      <c r="DI171" s="5"/>
      <c r="DJ171" s="5"/>
      <c r="DK171" s="5"/>
      <c r="DL171" s="5"/>
      <c r="DM171" s="5"/>
      <c r="DN171" s="5"/>
      <c r="DO171" s="5"/>
      <c r="DP171" s="5"/>
      <c r="DQ171" s="5"/>
      <c r="DR171" s="5"/>
      <c r="DS171" s="5" t="s">
        <v>513</v>
      </c>
      <c r="DT171" s="5"/>
      <c r="DU171" s="5"/>
      <c r="DV171" s="5"/>
      <c r="DW171" s="5"/>
      <c r="DX171" s="5"/>
      <c r="DY171" s="5"/>
      <c r="DZ171" s="5"/>
      <c r="EA171" s="5"/>
      <c r="EB171" s="5"/>
      <c r="EC171" s="5"/>
      <c r="ED171" s="5"/>
      <c r="EE171" s="5"/>
      <c r="EF171" s="5"/>
      <c r="EG171" s="5"/>
      <c r="EH171" s="5"/>
      <c r="EI171" s="5"/>
      <c r="EJ171" s="5"/>
      <c r="EK171" s="5"/>
      <c r="EL171" s="5"/>
      <c r="EM171" s="5"/>
      <c r="EN171" s="5"/>
      <c r="EO171" s="5"/>
      <c r="EP171" s="5"/>
      <c r="EQ171" s="5"/>
      <c r="ER171" s="5"/>
      <c r="ES171" s="5" t="s">
        <v>511</v>
      </c>
      <c r="FU171" s="11" t="s">
        <v>204</v>
      </c>
    </row>
    <row r="172" spans="1:177" s="11" customFormat="1" x14ac:dyDescent="0.25">
      <c r="A172" s="11" t="s">
        <v>173</v>
      </c>
      <c r="B172" s="11" t="s">
        <v>193</v>
      </c>
      <c r="C172" s="11" t="s">
        <v>192</v>
      </c>
      <c r="D172" s="11" t="s">
        <v>902</v>
      </c>
      <c r="E172" s="11" t="s">
        <v>714</v>
      </c>
      <c r="F172" s="22" t="s">
        <v>715</v>
      </c>
      <c r="I172" s="11" t="s">
        <v>892</v>
      </c>
      <c r="J172" s="3">
        <v>4013051029919</v>
      </c>
      <c r="K172" s="11" t="s">
        <v>194</v>
      </c>
      <c r="M172" s="11">
        <v>24</v>
      </c>
      <c r="N172" s="11" t="s">
        <v>175</v>
      </c>
      <c r="O172" s="11" t="s">
        <v>182</v>
      </c>
      <c r="P172" s="11">
        <f t="shared" ref="P172:P173" si="27">42.95/1.21</f>
        <v>35.495867768595048</v>
      </c>
      <c r="Q172" s="11">
        <v>0</v>
      </c>
      <c r="R172" s="11" t="s">
        <v>176</v>
      </c>
      <c r="S172" s="11" t="s">
        <v>195</v>
      </c>
      <c r="W172" s="11" t="s">
        <v>900</v>
      </c>
      <c r="AA172" s="8">
        <v>0.75</v>
      </c>
      <c r="AB172" s="11" t="s">
        <v>176</v>
      </c>
      <c r="AG172" s="11" t="s">
        <v>195</v>
      </c>
      <c r="AH172" s="11" t="s">
        <v>177</v>
      </c>
      <c r="BX172" s="11" t="s">
        <v>197</v>
      </c>
      <c r="CD172" s="11" t="s">
        <v>625</v>
      </c>
      <c r="CE172" s="5" t="s">
        <v>511</v>
      </c>
      <c r="CF172" s="5"/>
      <c r="CG172" s="5"/>
      <c r="CH172" s="5"/>
      <c r="CI172" s="5"/>
      <c r="CJ172" s="5"/>
      <c r="CK172" s="5"/>
      <c r="CL172" s="5"/>
      <c r="CM172" s="5"/>
      <c r="CN172" s="5"/>
      <c r="CO172" s="5" t="s">
        <v>512</v>
      </c>
      <c r="CP172" s="5"/>
      <c r="CQ172" s="5"/>
      <c r="CR172" s="5"/>
      <c r="CS172" s="5"/>
      <c r="CT172" s="5"/>
      <c r="CU172" s="5"/>
      <c r="CV172" s="5"/>
      <c r="CW172" s="5"/>
      <c r="CX172" s="5"/>
      <c r="CY172" s="5"/>
      <c r="CZ172" s="5"/>
      <c r="DA172" s="5"/>
      <c r="DB172" s="5"/>
      <c r="DC172" s="5"/>
      <c r="DD172" s="5"/>
      <c r="DE172" s="5"/>
      <c r="DF172" s="5"/>
      <c r="DG172" s="5"/>
      <c r="DH172" s="5"/>
      <c r="DI172" s="5"/>
      <c r="DJ172" s="5"/>
      <c r="DK172" s="5"/>
      <c r="DL172" s="5"/>
      <c r="DM172" s="5"/>
      <c r="DN172" s="5"/>
      <c r="DO172" s="5"/>
      <c r="DP172" s="5"/>
      <c r="DQ172" s="5"/>
      <c r="DR172" s="5"/>
      <c r="DS172" s="5" t="s">
        <v>513</v>
      </c>
      <c r="DT172" s="5"/>
      <c r="DU172" s="5"/>
      <c r="DV172" s="5"/>
      <c r="DW172" s="5"/>
      <c r="DX172" s="5"/>
      <c r="DY172" s="5"/>
      <c r="DZ172" s="5"/>
      <c r="EA172" s="5"/>
      <c r="EB172" s="5"/>
      <c r="EC172" s="5"/>
      <c r="ED172" s="5"/>
      <c r="EE172" s="5"/>
      <c r="EF172" s="5"/>
      <c r="EG172" s="5"/>
      <c r="EH172" s="5"/>
      <c r="EI172" s="5"/>
      <c r="EJ172" s="5"/>
      <c r="EK172" s="5"/>
      <c r="EL172" s="5"/>
      <c r="EM172" s="5"/>
      <c r="EN172" s="5"/>
      <c r="EO172" s="5"/>
      <c r="EP172" s="5"/>
      <c r="EQ172" s="5"/>
      <c r="ER172" s="5"/>
      <c r="ES172" s="5" t="s">
        <v>511</v>
      </c>
      <c r="FU172" s="11" t="s">
        <v>204</v>
      </c>
    </row>
    <row r="173" spans="1:177" s="11" customFormat="1" x14ac:dyDescent="0.25">
      <c r="A173" s="11" t="s">
        <v>173</v>
      </c>
      <c r="B173" s="11" t="s">
        <v>193</v>
      </c>
      <c r="C173" s="11" t="s">
        <v>192</v>
      </c>
      <c r="D173" s="11" t="s">
        <v>903</v>
      </c>
      <c r="E173" s="11" t="s">
        <v>716</v>
      </c>
      <c r="F173" s="22" t="s">
        <v>717</v>
      </c>
      <c r="I173" s="11" t="s">
        <v>898</v>
      </c>
      <c r="J173" s="3">
        <v>4013051029926</v>
      </c>
      <c r="K173" s="11" t="s">
        <v>194</v>
      </c>
      <c r="M173" s="11">
        <v>24</v>
      </c>
      <c r="N173" s="11" t="s">
        <v>175</v>
      </c>
      <c r="O173" s="11" t="s">
        <v>182</v>
      </c>
      <c r="P173" s="11">
        <f t="shared" si="27"/>
        <v>35.495867768595048</v>
      </c>
      <c r="Q173" s="11">
        <v>0</v>
      </c>
      <c r="R173" s="11" t="s">
        <v>176</v>
      </c>
      <c r="S173" s="11" t="s">
        <v>195</v>
      </c>
      <c r="W173" s="11" t="s">
        <v>900</v>
      </c>
      <c r="AA173" s="8">
        <v>0.75</v>
      </c>
      <c r="AB173" s="11" t="s">
        <v>176</v>
      </c>
      <c r="AG173" s="11" t="s">
        <v>195</v>
      </c>
      <c r="AH173" s="11" t="s">
        <v>177</v>
      </c>
      <c r="BX173" s="11" t="s">
        <v>210</v>
      </c>
      <c r="CD173" s="11" t="s">
        <v>625</v>
      </c>
      <c r="CE173" s="5" t="s">
        <v>511</v>
      </c>
      <c r="CF173" s="5"/>
      <c r="CG173" s="5"/>
      <c r="CH173" s="5"/>
      <c r="CI173" s="5"/>
      <c r="CJ173" s="5"/>
      <c r="CK173" s="5"/>
      <c r="CL173" s="5"/>
      <c r="CM173" s="5"/>
      <c r="CN173" s="5"/>
      <c r="CO173" s="5" t="s">
        <v>512</v>
      </c>
      <c r="CP173" s="5"/>
      <c r="CQ173" s="5"/>
      <c r="CR173" s="5"/>
      <c r="CS173" s="5"/>
      <c r="CT173" s="5"/>
      <c r="CU173" s="5"/>
      <c r="CV173" s="5"/>
      <c r="CW173" s="5"/>
      <c r="CX173" s="5"/>
      <c r="CY173" s="5"/>
      <c r="CZ173" s="5"/>
      <c r="DA173" s="5"/>
      <c r="DB173" s="5"/>
      <c r="DC173" s="5"/>
      <c r="DD173" s="5"/>
      <c r="DE173" s="5"/>
      <c r="DF173" s="5"/>
      <c r="DG173" s="5"/>
      <c r="DH173" s="5"/>
      <c r="DI173" s="5"/>
      <c r="DJ173" s="5"/>
      <c r="DK173" s="5"/>
      <c r="DL173" s="5"/>
      <c r="DM173" s="5"/>
      <c r="DN173" s="5"/>
      <c r="DO173" s="5"/>
      <c r="DP173" s="5"/>
      <c r="DQ173" s="5"/>
      <c r="DR173" s="5"/>
      <c r="DS173" s="5" t="s">
        <v>513</v>
      </c>
      <c r="DT173" s="5"/>
      <c r="DU173" s="5"/>
      <c r="DV173" s="5"/>
      <c r="DW173" s="5"/>
      <c r="DX173" s="5"/>
      <c r="DY173" s="5"/>
      <c r="DZ173" s="5"/>
      <c r="EA173" s="5"/>
      <c r="EB173" s="5"/>
      <c r="EC173" s="5"/>
      <c r="ED173" s="5"/>
      <c r="EE173" s="5"/>
      <c r="EF173" s="5"/>
      <c r="EG173" s="5"/>
      <c r="EH173" s="5"/>
      <c r="EI173" s="5"/>
      <c r="EJ173" s="5"/>
      <c r="EK173" s="5"/>
      <c r="EL173" s="5"/>
      <c r="EM173" s="5"/>
      <c r="EN173" s="5"/>
      <c r="EO173" s="5"/>
      <c r="EP173" s="5"/>
      <c r="EQ173" s="5"/>
      <c r="ER173" s="5"/>
      <c r="ES173" s="5" t="s">
        <v>511</v>
      </c>
      <c r="FU173" s="11" t="s">
        <v>204</v>
      </c>
    </row>
    <row r="174" spans="1:177" s="11" customFormat="1" x14ac:dyDescent="0.25">
      <c r="A174" s="11" t="s">
        <v>173</v>
      </c>
      <c r="B174" s="11" t="s">
        <v>193</v>
      </c>
      <c r="C174" s="11" t="s">
        <v>192</v>
      </c>
      <c r="D174" s="11" t="s">
        <v>901</v>
      </c>
      <c r="E174" s="11" t="s">
        <v>718</v>
      </c>
      <c r="F174" s="22" t="s">
        <v>719</v>
      </c>
      <c r="I174" s="11" t="s">
        <v>887</v>
      </c>
      <c r="J174" s="3">
        <v>4013051038850</v>
      </c>
      <c r="K174" s="11" t="s">
        <v>194</v>
      </c>
      <c r="M174" s="11">
        <v>24</v>
      </c>
      <c r="N174" s="11" t="s">
        <v>175</v>
      </c>
      <c r="O174" s="11" t="s">
        <v>182</v>
      </c>
      <c r="P174" s="11">
        <f>47.95/1.21</f>
        <v>39.628099173553721</v>
      </c>
      <c r="Q174" s="11">
        <v>0</v>
      </c>
      <c r="R174" s="11" t="s">
        <v>176</v>
      </c>
      <c r="S174" s="11" t="s">
        <v>195</v>
      </c>
      <c r="W174" s="11" t="s">
        <v>900</v>
      </c>
      <c r="AA174" s="8">
        <v>0.9</v>
      </c>
      <c r="AB174" s="11" t="s">
        <v>176</v>
      </c>
      <c r="AG174" s="11" t="s">
        <v>195</v>
      </c>
      <c r="AH174" s="11" t="s">
        <v>177</v>
      </c>
      <c r="BX174" s="11" t="s">
        <v>624</v>
      </c>
      <c r="CD174" s="11" t="s">
        <v>625</v>
      </c>
      <c r="CE174" s="5" t="s">
        <v>465</v>
      </c>
      <c r="CF174" s="5"/>
      <c r="CG174" s="5"/>
      <c r="CH174" s="5"/>
      <c r="CI174" s="5"/>
      <c r="CJ174" s="5"/>
      <c r="CK174" s="5"/>
      <c r="CL174" s="5"/>
      <c r="CM174" s="5"/>
      <c r="CN174" s="5"/>
      <c r="CO174" s="5" t="s">
        <v>516</v>
      </c>
      <c r="CP174" s="5"/>
      <c r="CQ174" s="5"/>
      <c r="CR174" s="5"/>
      <c r="CS174" s="5"/>
      <c r="CT174" s="5"/>
      <c r="CU174" s="5"/>
      <c r="CV174" s="5"/>
      <c r="CW174" s="5"/>
      <c r="CX174" s="5"/>
      <c r="CY174" s="5"/>
      <c r="CZ174" s="5"/>
      <c r="DA174" s="5"/>
      <c r="DB174" s="5"/>
      <c r="DC174" s="5"/>
      <c r="DD174" s="5"/>
      <c r="DE174" s="5"/>
      <c r="DF174" s="5"/>
      <c r="DG174" s="5"/>
      <c r="DH174" s="5"/>
      <c r="DI174" s="5"/>
      <c r="DJ174" s="5"/>
      <c r="DK174" s="5"/>
      <c r="DL174" s="5"/>
      <c r="DM174" s="5"/>
      <c r="DN174" s="5"/>
      <c r="DO174" s="5"/>
      <c r="DP174" s="5"/>
      <c r="DQ174" s="5"/>
      <c r="DR174" s="5"/>
      <c r="DS174" s="5" t="s">
        <v>517</v>
      </c>
      <c r="DT174" s="5"/>
      <c r="DU174" s="5"/>
      <c r="DV174" s="5"/>
      <c r="DW174" s="5"/>
      <c r="DX174" s="5"/>
      <c r="DY174" s="5"/>
      <c r="DZ174" s="5"/>
      <c r="EA174" s="5"/>
      <c r="EB174" s="5"/>
      <c r="EC174" s="5"/>
      <c r="ED174" s="5"/>
      <c r="EE174" s="5"/>
      <c r="EF174" s="5"/>
      <c r="EG174" s="5"/>
      <c r="EH174" s="5"/>
      <c r="EI174" s="5"/>
      <c r="EJ174" s="5"/>
      <c r="EK174" s="5"/>
      <c r="EL174" s="5"/>
      <c r="EM174" s="5"/>
      <c r="EN174" s="5"/>
      <c r="EO174" s="5"/>
      <c r="EP174" s="5"/>
      <c r="EQ174" s="5"/>
      <c r="ER174" s="5"/>
      <c r="ES174" s="5" t="s">
        <v>465</v>
      </c>
      <c r="FU174" s="11" t="s">
        <v>204</v>
      </c>
    </row>
    <row r="175" spans="1:177" s="11" customFormat="1" x14ac:dyDescent="0.25">
      <c r="A175" s="11" t="s">
        <v>173</v>
      </c>
      <c r="B175" s="11" t="s">
        <v>193</v>
      </c>
      <c r="C175" s="11" t="s">
        <v>192</v>
      </c>
      <c r="D175" s="11" t="s">
        <v>902</v>
      </c>
      <c r="E175" s="11" t="s">
        <v>720</v>
      </c>
      <c r="F175" s="22" t="s">
        <v>721</v>
      </c>
      <c r="I175" s="11" t="s">
        <v>893</v>
      </c>
      <c r="J175" s="3">
        <v>4013051029933</v>
      </c>
      <c r="K175" s="11" t="s">
        <v>194</v>
      </c>
      <c r="M175" s="11">
        <v>24</v>
      </c>
      <c r="N175" s="11" t="s">
        <v>175</v>
      </c>
      <c r="O175" s="11" t="s">
        <v>182</v>
      </c>
      <c r="P175" s="11">
        <f t="shared" ref="P175:P176" si="28">47.95/1.21</f>
        <v>39.628099173553721</v>
      </c>
      <c r="Q175" s="11">
        <v>0</v>
      </c>
      <c r="R175" s="11" t="s">
        <v>176</v>
      </c>
      <c r="S175" s="11" t="s">
        <v>195</v>
      </c>
      <c r="W175" s="11" t="s">
        <v>900</v>
      </c>
      <c r="AA175" s="8">
        <v>0.9</v>
      </c>
      <c r="AB175" s="11" t="s">
        <v>176</v>
      </c>
      <c r="AG175" s="11" t="s">
        <v>195</v>
      </c>
      <c r="AH175" s="11" t="s">
        <v>177</v>
      </c>
      <c r="BX175" s="11" t="s">
        <v>197</v>
      </c>
      <c r="CD175" s="11" t="s">
        <v>625</v>
      </c>
      <c r="CE175" s="5" t="s">
        <v>465</v>
      </c>
      <c r="CF175" s="5"/>
      <c r="CG175" s="5"/>
      <c r="CH175" s="5"/>
      <c r="CI175" s="5"/>
      <c r="CJ175" s="5"/>
      <c r="CK175" s="5"/>
      <c r="CL175" s="5"/>
      <c r="CM175" s="5"/>
      <c r="CN175" s="5"/>
      <c r="CO175" s="5" t="s">
        <v>516</v>
      </c>
      <c r="CP175" s="5"/>
      <c r="CQ175" s="5"/>
      <c r="CR175" s="5"/>
      <c r="CS175" s="5"/>
      <c r="CT175" s="5"/>
      <c r="CU175" s="5"/>
      <c r="CV175" s="5"/>
      <c r="CW175" s="5"/>
      <c r="CX175" s="5"/>
      <c r="CY175" s="5"/>
      <c r="CZ175" s="5"/>
      <c r="DA175" s="5"/>
      <c r="DB175" s="5"/>
      <c r="DC175" s="5"/>
      <c r="DD175" s="5"/>
      <c r="DE175" s="5"/>
      <c r="DF175" s="5"/>
      <c r="DG175" s="5"/>
      <c r="DH175" s="5"/>
      <c r="DI175" s="5"/>
      <c r="DJ175" s="5"/>
      <c r="DK175" s="5"/>
      <c r="DL175" s="5"/>
      <c r="DM175" s="5"/>
      <c r="DN175" s="5"/>
      <c r="DO175" s="5"/>
      <c r="DP175" s="5"/>
      <c r="DQ175" s="5"/>
      <c r="DR175" s="5"/>
      <c r="DS175" s="5" t="s">
        <v>517</v>
      </c>
      <c r="DT175" s="5"/>
      <c r="DU175" s="5"/>
      <c r="DV175" s="5"/>
      <c r="DW175" s="5"/>
      <c r="DX175" s="5"/>
      <c r="DY175" s="5"/>
      <c r="DZ175" s="5"/>
      <c r="EA175" s="5"/>
      <c r="EB175" s="5"/>
      <c r="EC175" s="5"/>
      <c r="ED175" s="5"/>
      <c r="EE175" s="5"/>
      <c r="EF175" s="5"/>
      <c r="EG175" s="5"/>
      <c r="EH175" s="5"/>
      <c r="EI175" s="5"/>
      <c r="EJ175" s="5"/>
      <c r="EK175" s="5"/>
      <c r="EL175" s="5"/>
      <c r="EM175" s="5"/>
      <c r="EN175" s="5"/>
      <c r="EO175" s="5"/>
      <c r="EP175" s="5"/>
      <c r="EQ175" s="5"/>
      <c r="ER175" s="5"/>
      <c r="ES175" s="5" t="s">
        <v>465</v>
      </c>
      <c r="FU175" s="11" t="s">
        <v>204</v>
      </c>
    </row>
    <row r="176" spans="1:177" s="11" customFormat="1" x14ac:dyDescent="0.25">
      <c r="A176" s="11" t="s">
        <v>173</v>
      </c>
      <c r="B176" s="11" t="s">
        <v>193</v>
      </c>
      <c r="C176" s="11" t="s">
        <v>192</v>
      </c>
      <c r="D176" s="11" t="s">
        <v>903</v>
      </c>
      <c r="E176" s="11" t="s">
        <v>722</v>
      </c>
      <c r="F176" s="22" t="s">
        <v>723</v>
      </c>
      <c r="I176" s="11" t="s">
        <v>899</v>
      </c>
      <c r="J176" s="3">
        <v>4013051029940</v>
      </c>
      <c r="K176" s="11" t="s">
        <v>194</v>
      </c>
      <c r="M176" s="11">
        <v>24</v>
      </c>
      <c r="N176" s="11" t="s">
        <v>175</v>
      </c>
      <c r="O176" s="11" t="s">
        <v>182</v>
      </c>
      <c r="P176" s="11">
        <f t="shared" si="28"/>
        <v>39.628099173553721</v>
      </c>
      <c r="Q176" s="11">
        <v>0</v>
      </c>
      <c r="R176" s="11" t="s">
        <v>176</v>
      </c>
      <c r="S176" s="11" t="s">
        <v>195</v>
      </c>
      <c r="W176" s="11" t="s">
        <v>900</v>
      </c>
      <c r="AA176" s="8">
        <v>0.9</v>
      </c>
      <c r="AB176" s="11" t="s">
        <v>176</v>
      </c>
      <c r="AG176" s="11" t="s">
        <v>195</v>
      </c>
      <c r="AH176" s="11" t="s">
        <v>177</v>
      </c>
      <c r="BX176" s="11" t="s">
        <v>210</v>
      </c>
      <c r="CD176" s="11" t="s">
        <v>625</v>
      </c>
      <c r="CE176" s="5" t="s">
        <v>465</v>
      </c>
      <c r="CF176" s="5"/>
      <c r="CG176" s="5"/>
      <c r="CH176" s="5"/>
      <c r="CI176" s="5"/>
      <c r="CJ176" s="5"/>
      <c r="CK176" s="5"/>
      <c r="CL176" s="5"/>
      <c r="CM176" s="5"/>
      <c r="CN176" s="5"/>
      <c r="CO176" s="5" t="s">
        <v>516</v>
      </c>
      <c r="CP176" s="5"/>
      <c r="CQ176" s="5"/>
      <c r="CR176" s="5"/>
      <c r="CS176" s="5"/>
      <c r="CT176" s="5"/>
      <c r="CU176" s="5"/>
      <c r="CV176" s="5"/>
      <c r="CW176" s="5"/>
      <c r="CX176" s="5"/>
      <c r="CY176" s="5"/>
      <c r="CZ176" s="5"/>
      <c r="DA176" s="5"/>
      <c r="DB176" s="5"/>
      <c r="DC176" s="5"/>
      <c r="DD176" s="5"/>
      <c r="DE176" s="5"/>
      <c r="DF176" s="5"/>
      <c r="DG176" s="5"/>
      <c r="DH176" s="5"/>
      <c r="DI176" s="5"/>
      <c r="DJ176" s="5"/>
      <c r="DK176" s="5"/>
      <c r="DL176" s="5"/>
      <c r="DM176" s="5"/>
      <c r="DN176" s="5"/>
      <c r="DO176" s="5"/>
      <c r="DP176" s="5"/>
      <c r="DQ176" s="5"/>
      <c r="DR176" s="5"/>
      <c r="DS176" s="5" t="s">
        <v>517</v>
      </c>
      <c r="DT176" s="5"/>
      <c r="DU176" s="5"/>
      <c r="DV176" s="5"/>
      <c r="DW176" s="5"/>
      <c r="DX176" s="5"/>
      <c r="DY176" s="5"/>
      <c r="DZ176" s="5"/>
      <c r="EA176" s="5"/>
      <c r="EB176" s="5"/>
      <c r="EC176" s="5"/>
      <c r="ED176" s="5"/>
      <c r="EE176" s="5"/>
      <c r="EF176" s="5"/>
      <c r="EG176" s="5"/>
      <c r="EH176" s="5"/>
      <c r="EI176" s="5"/>
      <c r="EJ176" s="5"/>
      <c r="EK176" s="5"/>
      <c r="EL176" s="5"/>
      <c r="EM176" s="5"/>
      <c r="EN176" s="5"/>
      <c r="EO176" s="5"/>
      <c r="EP176" s="5"/>
      <c r="EQ176" s="5"/>
      <c r="ER176" s="5"/>
      <c r="ES176" s="5" t="s">
        <v>465</v>
      </c>
      <c r="FU176" s="11" t="s">
        <v>204</v>
      </c>
    </row>
    <row r="177" spans="6:149" s="11" customFormat="1" x14ac:dyDescent="0.25">
      <c r="F177" s="22"/>
      <c r="J177" s="3"/>
      <c r="AA177" s="8"/>
      <c r="CE177" s="5"/>
      <c r="CF177" s="5"/>
      <c r="CG177" s="5"/>
      <c r="CH177" s="5"/>
      <c r="CI177" s="5"/>
      <c r="CJ177" s="5"/>
      <c r="CK177" s="5"/>
      <c r="CL177" s="5"/>
      <c r="CM177" s="5"/>
      <c r="CN177" s="5"/>
      <c r="CO177" s="5"/>
      <c r="CP177" s="5"/>
      <c r="CQ177" s="5"/>
      <c r="CR177" s="5"/>
      <c r="CS177" s="5"/>
      <c r="CT177" s="5"/>
      <c r="CU177" s="5"/>
      <c r="CV177" s="5"/>
      <c r="CW177" s="5"/>
      <c r="CX177" s="5"/>
      <c r="CY177" s="5"/>
      <c r="CZ177" s="5"/>
      <c r="DA177" s="5"/>
      <c r="DB177" s="5"/>
      <c r="DC177" s="5"/>
      <c r="DD177" s="5"/>
      <c r="DE177" s="5"/>
      <c r="DF177" s="5"/>
      <c r="DG177" s="5"/>
      <c r="DH177" s="5"/>
      <c r="DI177" s="5"/>
      <c r="DJ177" s="5"/>
      <c r="DK177" s="5"/>
      <c r="DL177" s="5"/>
      <c r="DM177" s="5"/>
      <c r="DN177" s="5"/>
      <c r="DO177" s="5"/>
      <c r="DP177" s="5"/>
      <c r="DQ177" s="5"/>
      <c r="DR177" s="5"/>
      <c r="DS177" s="5"/>
      <c r="DT177" s="5"/>
      <c r="DU177" s="5"/>
      <c r="DV177" s="5"/>
      <c r="DW177" s="5"/>
      <c r="DX177" s="5"/>
      <c r="DY177" s="5"/>
      <c r="DZ177" s="5"/>
      <c r="EA177" s="5"/>
      <c r="EB177" s="5"/>
      <c r="EC177" s="5"/>
      <c r="ED177" s="5"/>
      <c r="EE177" s="5"/>
      <c r="EF177" s="5"/>
      <c r="EG177" s="5"/>
      <c r="EH177" s="5"/>
      <c r="EI177" s="5"/>
      <c r="EJ177" s="5"/>
      <c r="EK177" s="5"/>
      <c r="EL177" s="5"/>
      <c r="EM177" s="5"/>
      <c r="EN177" s="5"/>
      <c r="EO177" s="5"/>
      <c r="EP177" s="5"/>
      <c r="EQ177" s="5"/>
      <c r="ER177" s="5"/>
      <c r="ES177" s="5"/>
    </row>
  </sheetData>
  <autoFilter ref="A1:FU176"/>
  <conditionalFormatting sqref="E1:J1048576">
    <cfRule type="duplicateValues" dxfId="18"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Sheet1!export__30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Feel Free</cp:lastModifiedBy>
  <dcterms:created xsi:type="dcterms:W3CDTF">2018-09-18T07:38:18Z</dcterms:created>
  <dcterms:modified xsi:type="dcterms:W3CDTF">2018-09-25T08:19:30Z</dcterms:modified>
</cp:coreProperties>
</file>